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C67" lockStructure="1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Pol'!$A$1:$U$113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23" i="12" l="1"/>
  <c r="G111" i="12" l="1"/>
  <c r="M111" i="12" s="1"/>
  <c r="M110" i="12" s="1"/>
  <c r="G76" i="12"/>
  <c r="G109" i="12"/>
  <c r="G108" i="12"/>
  <c r="G107" i="12"/>
  <c r="G106" i="12"/>
  <c r="G104" i="12"/>
  <c r="G103" i="12"/>
  <c r="G102" i="12"/>
  <c r="G101" i="12"/>
  <c r="G100" i="12"/>
  <c r="G99" i="12"/>
  <c r="G98" i="12"/>
  <c r="G97" i="12"/>
  <c r="G96" i="12"/>
  <c r="G95" i="12"/>
  <c r="M95" i="12" s="1"/>
  <c r="M94" i="12" s="1"/>
  <c r="G92" i="12"/>
  <c r="G93" i="12"/>
  <c r="G91" i="12"/>
  <c r="G87" i="12"/>
  <c r="G88" i="12"/>
  <c r="M88" i="12" s="1"/>
  <c r="G89" i="12"/>
  <c r="G86" i="12"/>
  <c r="M86" i="12" s="1"/>
  <c r="G83" i="12"/>
  <c r="G84" i="12"/>
  <c r="G82" i="12"/>
  <c r="G80" i="12"/>
  <c r="G79" i="12"/>
  <c r="M79" i="12" s="1"/>
  <c r="G72" i="12"/>
  <c r="G73" i="12"/>
  <c r="G74" i="12"/>
  <c r="G75" i="12"/>
  <c r="G77" i="12"/>
  <c r="G71" i="12"/>
  <c r="G63" i="12"/>
  <c r="G64" i="12"/>
  <c r="M64" i="12" s="1"/>
  <c r="G65" i="12"/>
  <c r="G66" i="12"/>
  <c r="M66" i="12" s="1"/>
  <c r="G67" i="12"/>
  <c r="G68" i="12"/>
  <c r="G69" i="12"/>
  <c r="G62" i="12"/>
  <c r="G60" i="12"/>
  <c r="G55" i="12"/>
  <c r="G56" i="12"/>
  <c r="M56" i="12" s="1"/>
  <c r="G57" i="12"/>
  <c r="G58" i="12"/>
  <c r="G59" i="12"/>
  <c r="G54" i="12"/>
  <c r="M54" i="12" s="1"/>
  <c r="G41" i="12"/>
  <c r="M41" i="12" s="1"/>
  <c r="G42" i="12"/>
  <c r="G43" i="12"/>
  <c r="M43" i="12" s="1"/>
  <c r="G44" i="12"/>
  <c r="M44" i="12" s="1"/>
  <c r="G45" i="12"/>
  <c r="M45" i="12" s="1"/>
  <c r="G46" i="12"/>
  <c r="G47" i="12"/>
  <c r="M47" i="12" s="1"/>
  <c r="G48" i="12"/>
  <c r="G49" i="12"/>
  <c r="M49" i="12" s="1"/>
  <c r="G50" i="12"/>
  <c r="G51" i="12"/>
  <c r="M51" i="12" s="1"/>
  <c r="G52" i="12"/>
  <c r="M52" i="12" s="1"/>
  <c r="G40" i="12"/>
  <c r="M40" i="12" s="1"/>
  <c r="G37" i="12"/>
  <c r="G38" i="12"/>
  <c r="M38" i="12" s="1"/>
  <c r="G36" i="12"/>
  <c r="G34" i="12"/>
  <c r="M34" i="12" s="1"/>
  <c r="M33" i="12" s="1"/>
  <c r="G32" i="12"/>
  <c r="G26" i="12"/>
  <c r="M26" i="12" s="1"/>
  <c r="G27" i="12"/>
  <c r="G28" i="12"/>
  <c r="G29" i="12"/>
  <c r="M29" i="12" s="1"/>
  <c r="G30" i="12"/>
  <c r="M30" i="12" s="1"/>
  <c r="G31" i="12"/>
  <c r="M31" i="12" s="1"/>
  <c r="G25" i="12"/>
  <c r="M25" i="12" s="1"/>
  <c r="G22" i="12"/>
  <c r="G20" i="12"/>
  <c r="M20" i="12" s="1"/>
  <c r="M19" i="12" s="1"/>
  <c r="G18" i="12"/>
  <c r="M18" i="12" s="1"/>
  <c r="M17" i="12" s="1"/>
  <c r="G12" i="12"/>
  <c r="G13" i="12"/>
  <c r="M13" i="12" s="1"/>
  <c r="G14" i="12"/>
  <c r="G15" i="12"/>
  <c r="M15" i="12" s="1"/>
  <c r="G16" i="12"/>
  <c r="M16" i="12" s="1"/>
  <c r="G11" i="12"/>
  <c r="M11" i="12" s="1"/>
  <c r="G8" i="12"/>
  <c r="I47" i="1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I11" i="12"/>
  <c r="K11" i="12"/>
  <c r="O11" i="12"/>
  <c r="Q11" i="12"/>
  <c r="U11" i="12"/>
  <c r="I12" i="12"/>
  <c r="K12" i="12"/>
  <c r="O12" i="12"/>
  <c r="Q12" i="12"/>
  <c r="U12" i="12"/>
  <c r="I13" i="12"/>
  <c r="K13" i="12"/>
  <c r="O13" i="12"/>
  <c r="Q13" i="12"/>
  <c r="U13" i="12"/>
  <c r="I14" i="12"/>
  <c r="K14" i="12"/>
  <c r="M14" i="12"/>
  <c r="O14" i="12"/>
  <c r="Q14" i="12"/>
  <c r="U14" i="12"/>
  <c r="I15" i="12"/>
  <c r="K15" i="12"/>
  <c r="O15" i="12"/>
  <c r="Q15" i="12"/>
  <c r="U15" i="12"/>
  <c r="I16" i="12"/>
  <c r="K16" i="12"/>
  <c r="O16" i="12"/>
  <c r="Q16" i="12"/>
  <c r="U16" i="12"/>
  <c r="I18" i="12"/>
  <c r="I17" i="12" s="1"/>
  <c r="K18" i="12"/>
  <c r="K17" i="12" s="1"/>
  <c r="O18" i="12"/>
  <c r="O17" i="12" s="1"/>
  <c r="Q18" i="12"/>
  <c r="Q17" i="12" s="1"/>
  <c r="U18" i="12"/>
  <c r="U17" i="12" s="1"/>
  <c r="G19" i="12"/>
  <c r="I50" i="1" s="1"/>
  <c r="I20" i="12"/>
  <c r="I19" i="12" s="1"/>
  <c r="K20" i="12"/>
  <c r="K19" i="12" s="1"/>
  <c r="O20" i="12"/>
  <c r="O19" i="12" s="1"/>
  <c r="Q20" i="12"/>
  <c r="Q19" i="12" s="1"/>
  <c r="U20" i="12"/>
  <c r="U19" i="12" s="1"/>
  <c r="I22" i="12"/>
  <c r="I21" i="12" s="1"/>
  <c r="K22" i="12"/>
  <c r="K21" i="12" s="1"/>
  <c r="O22" i="12"/>
  <c r="O21" i="12" s="1"/>
  <c r="Q22" i="12"/>
  <c r="Q21" i="12" s="1"/>
  <c r="U22" i="12"/>
  <c r="U21" i="12" s="1"/>
  <c r="I25" i="12"/>
  <c r="K25" i="12"/>
  <c r="O25" i="12"/>
  <c r="Q25" i="12"/>
  <c r="U25" i="12"/>
  <c r="I26" i="12"/>
  <c r="K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M32" i="12"/>
  <c r="O32" i="12"/>
  <c r="Q32" i="12"/>
  <c r="U32" i="12"/>
  <c r="I34" i="12"/>
  <c r="I33" i="12" s="1"/>
  <c r="K34" i="12"/>
  <c r="K33" i="12" s="1"/>
  <c r="O34" i="12"/>
  <c r="O33" i="12" s="1"/>
  <c r="Q34" i="12"/>
  <c r="Q33" i="12" s="1"/>
  <c r="U34" i="12"/>
  <c r="U33" i="12" s="1"/>
  <c r="G35" i="12"/>
  <c r="I54" i="1" s="1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O38" i="12"/>
  <c r="Q38" i="12"/>
  <c r="U38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M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M46" i="12"/>
  <c r="O46" i="12"/>
  <c r="Q46" i="12"/>
  <c r="U46" i="12"/>
  <c r="I47" i="12"/>
  <c r="K47" i="12"/>
  <c r="O47" i="12"/>
  <c r="Q47" i="12"/>
  <c r="U47" i="12"/>
  <c r="I48" i="12"/>
  <c r="K48" i="12"/>
  <c r="M48" i="12"/>
  <c r="O48" i="12"/>
  <c r="Q48" i="12"/>
  <c r="U48" i="12"/>
  <c r="I49" i="12"/>
  <c r="K49" i="12"/>
  <c r="O49" i="12"/>
  <c r="Q49" i="12"/>
  <c r="U49" i="12"/>
  <c r="I50" i="12"/>
  <c r="K50" i="12"/>
  <c r="M50" i="12"/>
  <c r="O50" i="12"/>
  <c r="Q50" i="12"/>
  <c r="U50" i="12"/>
  <c r="I51" i="12"/>
  <c r="K51" i="12"/>
  <c r="O51" i="12"/>
  <c r="Q51" i="12"/>
  <c r="U51" i="12"/>
  <c r="I52" i="12"/>
  <c r="K52" i="12"/>
  <c r="O52" i="12"/>
  <c r="Q52" i="12"/>
  <c r="U52" i="12"/>
  <c r="I54" i="12"/>
  <c r="K54" i="12"/>
  <c r="O54" i="12"/>
  <c r="Q54" i="12"/>
  <c r="U54" i="12"/>
  <c r="I55" i="12"/>
  <c r="K55" i="12"/>
  <c r="M55" i="12"/>
  <c r="O55" i="12"/>
  <c r="Q55" i="12"/>
  <c r="U55" i="12"/>
  <c r="I56" i="12"/>
  <c r="K56" i="12"/>
  <c r="O56" i="12"/>
  <c r="Q56" i="12"/>
  <c r="U56" i="12"/>
  <c r="G61" i="12"/>
  <c r="I57" i="1" s="1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O64" i="12"/>
  <c r="Q64" i="12"/>
  <c r="U64" i="12"/>
  <c r="I65" i="12"/>
  <c r="K65" i="12"/>
  <c r="M65" i="12"/>
  <c r="O65" i="12"/>
  <c r="Q65" i="12"/>
  <c r="U65" i="12"/>
  <c r="I66" i="12"/>
  <c r="K66" i="12"/>
  <c r="O66" i="12"/>
  <c r="Q66" i="12"/>
  <c r="U66" i="12"/>
  <c r="I67" i="12"/>
  <c r="K67" i="12"/>
  <c r="M67" i="12"/>
  <c r="O67" i="12"/>
  <c r="Q67" i="12"/>
  <c r="U67" i="12"/>
  <c r="I69" i="12"/>
  <c r="K69" i="12"/>
  <c r="M69" i="12"/>
  <c r="O69" i="12"/>
  <c r="Q69" i="12"/>
  <c r="U69" i="12"/>
  <c r="G70" i="12"/>
  <c r="I58" i="1" s="1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7" i="12"/>
  <c r="K77" i="12"/>
  <c r="M77" i="12"/>
  <c r="O77" i="12"/>
  <c r="Q77" i="12"/>
  <c r="U77" i="12"/>
  <c r="G78" i="12"/>
  <c r="I59" i="1" s="1"/>
  <c r="I79" i="12"/>
  <c r="K79" i="12"/>
  <c r="O79" i="12"/>
  <c r="Q79" i="12"/>
  <c r="U79" i="12"/>
  <c r="I80" i="12"/>
  <c r="K80" i="12"/>
  <c r="M80" i="12"/>
  <c r="O80" i="12"/>
  <c r="Q80" i="12"/>
  <c r="U80" i="12"/>
  <c r="I82" i="12"/>
  <c r="I81" i="12" s="1"/>
  <c r="K82" i="12"/>
  <c r="K81" i="12" s="1"/>
  <c r="M82" i="12"/>
  <c r="M81" i="12" s="1"/>
  <c r="O82" i="12"/>
  <c r="O81" i="12" s="1"/>
  <c r="Q82" i="12"/>
  <c r="Q81" i="12" s="1"/>
  <c r="U82" i="12"/>
  <c r="U81" i="12" s="1"/>
  <c r="G85" i="12"/>
  <c r="I61" i="1" s="1"/>
  <c r="I86" i="12"/>
  <c r="K86" i="12"/>
  <c r="O86" i="12"/>
  <c r="Q86" i="12"/>
  <c r="U86" i="12"/>
  <c r="I87" i="12"/>
  <c r="K87" i="12"/>
  <c r="M87" i="12"/>
  <c r="O87" i="12"/>
  <c r="Q87" i="12"/>
  <c r="U87" i="12"/>
  <c r="I88" i="12"/>
  <c r="K88" i="12"/>
  <c r="O88" i="12"/>
  <c r="Q88" i="12"/>
  <c r="U88" i="12"/>
  <c r="I89" i="12"/>
  <c r="K89" i="12"/>
  <c r="M89" i="12"/>
  <c r="O89" i="12"/>
  <c r="Q89" i="12"/>
  <c r="U89" i="12"/>
  <c r="G90" i="12"/>
  <c r="I62" i="1" s="1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5" i="12"/>
  <c r="I94" i="12" s="1"/>
  <c r="K95" i="12"/>
  <c r="K94" i="12" s="1"/>
  <c r="O95" i="12"/>
  <c r="O94" i="12" s="1"/>
  <c r="Q95" i="12"/>
  <c r="Q94" i="12" s="1"/>
  <c r="U95" i="12"/>
  <c r="U94" i="12" s="1"/>
  <c r="G110" i="12"/>
  <c r="I111" i="12"/>
  <c r="I110" i="12" s="1"/>
  <c r="K111" i="12"/>
  <c r="K110" i="12" s="1"/>
  <c r="O111" i="12"/>
  <c r="O110" i="12" s="1"/>
  <c r="Q111" i="12"/>
  <c r="Q110" i="12" s="1"/>
  <c r="U111" i="12"/>
  <c r="U110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64" i="1" l="1"/>
  <c r="I19" i="1" s="1"/>
  <c r="G24" i="12"/>
  <c r="I52" i="1" s="1"/>
  <c r="M22" i="12"/>
  <c r="M21" i="12" s="1"/>
  <c r="G21" i="12"/>
  <c r="I51" i="1" s="1"/>
  <c r="G94" i="12"/>
  <c r="G81" i="12"/>
  <c r="I60" i="1" s="1"/>
  <c r="Q53" i="12"/>
  <c r="G17" i="12"/>
  <c r="I49" i="1" s="1"/>
  <c r="I53" i="12"/>
  <c r="I10" i="12"/>
  <c r="U90" i="12"/>
  <c r="K90" i="12"/>
  <c r="O53" i="12"/>
  <c r="Q90" i="12"/>
  <c r="I90" i="12"/>
  <c r="U35" i="12"/>
  <c r="K35" i="12"/>
  <c r="G10" i="12"/>
  <c r="I48" i="1" s="1"/>
  <c r="G53" i="12"/>
  <c r="I56" i="1" s="1"/>
  <c r="O90" i="12"/>
  <c r="O70" i="12"/>
  <c r="K39" i="12"/>
  <c r="U10" i="12"/>
  <c r="M90" i="12"/>
  <c r="I70" i="12"/>
  <c r="O39" i="12"/>
  <c r="O35" i="12"/>
  <c r="G33" i="12"/>
  <c r="I53" i="1" s="1"/>
  <c r="U24" i="12"/>
  <c r="K24" i="12"/>
  <c r="O24" i="12"/>
  <c r="M12" i="12"/>
  <c r="Q10" i="12"/>
  <c r="U70" i="12"/>
  <c r="Q39" i="12"/>
  <c r="M70" i="12"/>
  <c r="Q85" i="12"/>
  <c r="I85" i="12"/>
  <c r="M85" i="12"/>
  <c r="Q78" i="12"/>
  <c r="I78" i="12"/>
  <c r="M78" i="12"/>
  <c r="Q61" i="12"/>
  <c r="I61" i="12"/>
  <c r="M61" i="12"/>
  <c r="G39" i="12"/>
  <c r="I55" i="1" s="1"/>
  <c r="Q35" i="12"/>
  <c r="I35" i="12"/>
  <c r="Q24" i="12"/>
  <c r="I24" i="12"/>
  <c r="K70" i="12"/>
  <c r="U39" i="12"/>
  <c r="O10" i="12"/>
  <c r="Q70" i="12"/>
  <c r="O85" i="12"/>
  <c r="U85" i="12"/>
  <c r="K85" i="12"/>
  <c r="O78" i="12"/>
  <c r="U78" i="12"/>
  <c r="K78" i="12"/>
  <c r="O61" i="12"/>
  <c r="U61" i="12"/>
  <c r="K61" i="12"/>
  <c r="U53" i="12"/>
  <c r="K53" i="12"/>
  <c r="I39" i="12"/>
  <c r="K10" i="12"/>
  <c r="M53" i="12"/>
  <c r="M39" i="12"/>
  <c r="M35" i="12"/>
  <c r="M24" i="12"/>
  <c r="M10" i="12"/>
  <c r="I63" i="1" l="1"/>
  <c r="I18" i="1" s="1"/>
  <c r="I17" i="1"/>
  <c r="I16" i="1"/>
  <c r="I65" i="1" l="1"/>
  <c r="I21" i="1"/>
  <c r="G23" i="1" s="1"/>
  <c r="G24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<sst xmlns="http://schemas.openxmlformats.org/spreadsheetml/2006/main" count="544" uniqueCount="284">
  <si>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</si>
  <si>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</si>
  <si>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</si>
  <si>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</si>
  <si>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</si>
  <si>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</si>
  <si>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</si>
  <si>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</si>
  <si>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</si>
  <si>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</si>
  <si>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</si>
  <si>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</si>
  <si>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</si>
  <si>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</si>
  <si>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</si>
  <si>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</si>
  <si>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</si>
  <si>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</si>
  <si>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</si>
  <si>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</si>
  <si>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</si>
  <si>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</si>
  <si>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</si>
  <si>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</si>
  <si>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</si>
  <si>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</si>
  <si>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</si>
  <si>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</si>
  <si>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</si>
  <si>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</si>
  <si>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</si>
  <si>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</si>
  <si>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</si>
  <si>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</si>
  <si>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</si>
  <si>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</si>
  <si>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</si>
  <si>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</si>
  <si>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</si>
  <si>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</si>
  <si>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</si>
  <si>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</si>
  <si>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</si>
  <si>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Praha 6</t>
  </si>
  <si>
    <t>Rozpočet:</t>
  </si>
  <si>
    <t>Misto</t>
  </si>
  <si>
    <t>Oprava bytu , Rooseveltova 617/28 , byt č 1</t>
  </si>
  <si>
    <t>Městská část Praha 6</t>
  </si>
  <si>
    <t>Československé armády 601/23</t>
  </si>
  <si>
    <t>160 00</t>
  </si>
  <si>
    <t>Ing Rostislav Váchal</t>
  </si>
  <si>
    <t>Trojická 12</t>
  </si>
  <si>
    <t>Praha 2</t>
  </si>
  <si>
    <t>12000</t>
  </si>
  <si>
    <t>16707516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</si>
  <si>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</si>
  <si>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</si>
  <si>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</si>
  <si>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</si>
  <si>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</si>
  <si>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</si>
  <si>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</si>
  <si>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</si>
  <si>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</si>
  <si>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</si>
  <si>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</si>
  <si>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</si>
  <si>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</si>
  <si>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</si>
  <si>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</si>
  <si>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</si>
  <si>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</si>
  <si>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</si>
  <si>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</si>
  <si>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</si>
  <si>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</si>
  <si>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</si>
  <si>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</si>
  <si>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</si>
  <si>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</si>
  <si>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</si>
  <si>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</si>
  <si>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</si>
  <si>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</si>
  <si>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</si>
  <si>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</si>
  <si>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</si>
  <si>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</si>
  <si>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</si>
  <si>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</si>
  <si>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</si>
  <si>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</si>
  <si>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</si>
  <si>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</si>
  <si>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</si>
  <si>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</si>
  <si>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</si>
  <si>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</si>
  <si>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</si>
  <si>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</si>
  <si>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</si>
  <si>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</si>
  <si>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</si>
  <si>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</si>
  <si>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</si>
  <si>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</si>
  <si>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</si>
  <si>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</si>
  <si>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</si>
  <si>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</si>
  <si>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</si>
  <si>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</si>
  <si>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</si>
  <si>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</si>
  <si>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</si>
  <si>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</si>
  <si>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</si>
  <si>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</si>
  <si>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</si>
  <si>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</si>
  <si>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</si>
  <si>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</si>
  <si>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</si>
  <si>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319201311R00</t>
  </si>
  <si>
    <t>Vyrovnání povrchu zdiva maltou tl.do 3 cm</t>
  </si>
  <si>
    <t>m2</t>
  </si>
  <si>
    <t>POL1_0</t>
  </si>
  <si>
    <t>611481113R00</t>
  </si>
  <si>
    <t>Potažení stropů sklotextilní výztužnou síťkou</t>
  </si>
  <si>
    <t>611471411R00</t>
  </si>
  <si>
    <t>Úprava stropů aktivovaným štukem tl. 2 - 3 mm</t>
  </si>
  <si>
    <t>612421626R00</t>
  </si>
  <si>
    <t>Omítka vnitřní zdiva, MVC, hladká, pod obklad</t>
  </si>
  <si>
    <t>612421321R00</t>
  </si>
  <si>
    <t>Oprava vápen.omítek stěn do 30 % pl. - hladkých</t>
  </si>
  <si>
    <t>612471411R00</t>
  </si>
  <si>
    <t>Úprava vnitřních stěn aktivovaným štukem</t>
  </si>
  <si>
    <t>612421637R00</t>
  </si>
  <si>
    <t>Omítka vnitřní zdiva, MVC, štuková</t>
  </si>
  <si>
    <t>941955002R00</t>
  </si>
  <si>
    <t>Lešení lehké pomocné, výška podlahy do 1,9 m</t>
  </si>
  <si>
    <t>952901111R00</t>
  </si>
  <si>
    <t>Vyčištění budov o výšce podlaží do 4 m</t>
  </si>
  <si>
    <t>965081713RT1</t>
  </si>
  <si>
    <t>Bourání dlažeb keramických tl.10 mm, nad 1 m2, ručně, dlaždice keramické</t>
  </si>
  <si>
    <t>978059531R00</t>
  </si>
  <si>
    <t>Otlučení obkladů</t>
  </si>
  <si>
    <t>978013141R00</t>
  </si>
  <si>
    <t>Otlučení omítek vnitřních stěn v rozsahu do 30 %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</si>
  <si>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</si>
  <si>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</si>
  <si>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</si>
  <si>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</si>
  <si>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</si>
  <si>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</si>
  <si>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</si>
  <si>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</si>
  <si>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</si>
  <si>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</si>
  <si>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</si>
  <si>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979990107R00</t>
  </si>
  <si>
    <t xml:space="preserve">Poplatek za skládku suti - směs </t>
  </si>
  <si>
    <t>999281108R00</t>
  </si>
  <si>
    <t>Přesun hmot pro opravy a údržbu do výšky 12 m</t>
  </si>
  <si>
    <t>711212001RT2</t>
  </si>
  <si>
    <t>Hydroizolační povlak - nátěr, Mapegum WPS (fa Mapei), proti vlhkosti</t>
  </si>
  <si>
    <t>711212601R00</t>
  </si>
  <si>
    <t>Těsnicí pás do spoje podlaha - stěna</t>
  </si>
  <si>
    <t>m</t>
  </si>
  <si>
    <t>998711202R00</t>
  </si>
  <si>
    <t>Přesun hmot pro izolace proti vodě, výšky do 12 m</t>
  </si>
  <si>
    <t>725110814R00</t>
  </si>
  <si>
    <t>Demontáž klozetů kombinovaných</t>
  </si>
  <si>
    <t>soubor</t>
  </si>
  <si>
    <t>725210821R00</t>
  </si>
  <si>
    <t>Demontáž umyvadel bez výtokových armatur</t>
  </si>
  <si>
    <t>725220841R00</t>
  </si>
  <si>
    <t>Demontáž ocelové vany</t>
  </si>
  <si>
    <t>725310821R00</t>
  </si>
  <si>
    <t>Demontáž dřezů jednodílných na konzolách</t>
  </si>
  <si>
    <t>725820802R00</t>
  </si>
  <si>
    <t>Demontáž baterie stojánkové do 1otvoru</t>
  </si>
  <si>
    <t>725013165R00</t>
  </si>
  <si>
    <t>Klozet kombi LYRA Plus,nádrž s armat. odpad.svislý</t>
  </si>
  <si>
    <t>725017122R00</t>
  </si>
  <si>
    <t>Umyvadlo na šrouby CUBITO 55 x 42 cm, bílé</t>
  </si>
  <si>
    <t>725018105R00</t>
  </si>
  <si>
    <t>Vana ocelová standardní RIGA 3405.0, dl. 1500 mm</t>
  </si>
  <si>
    <t>725823111RT0</t>
  </si>
  <si>
    <t>Baterie umyvadlová stoján. ruční, bez otvír.odpadu, základní</t>
  </si>
  <si>
    <t>kus</t>
  </si>
  <si>
    <t>725835113R00</t>
  </si>
  <si>
    <t>Baterie vanová nástěnná ruční, vč. příslušenstvím</t>
  </si>
  <si>
    <t>725820801R00</t>
  </si>
  <si>
    <t>Demontáž baterie nástěnné do G 3/4</t>
  </si>
  <si>
    <t>72583 R</t>
  </si>
  <si>
    <t>Případná výměna nástěnek a roháčků</t>
  </si>
  <si>
    <t>998725201R00</t>
  </si>
  <si>
    <t>Přesun hmot pro zařizovací předměty, výšky do 6 m</t>
  </si>
  <si>
    <t>766695213R00</t>
  </si>
  <si>
    <t>Montáž prahů dveří jednokřídlových š. nad 10 cm</t>
  </si>
  <si>
    <t>998766201R00</t>
  </si>
  <si>
    <t>Přesun hmot pro truhlářské konstr., výšky do 6 m</t>
  </si>
  <si>
    <t>766812820R00</t>
  </si>
  <si>
    <t>Demontáž kuchyňských linek do 1,5 m</t>
  </si>
  <si>
    <t>771100010RAA</t>
  </si>
  <si>
    <t xml:space="preserve">Vyrovnání podk.samoniv.hmotou </t>
  </si>
  <si>
    <t>POL2_0</t>
  </si>
  <si>
    <t>771575109RT5</t>
  </si>
  <si>
    <t>Montáž podlah keram.,hladké, tmel, 30x30 cm, Flexkleber (lepidlo), Fugenbund (spár. hmota)</t>
  </si>
  <si>
    <t>771579792R00</t>
  </si>
  <si>
    <t>Příplatek za podlahy keram.v omezeném prostoru</t>
  </si>
  <si>
    <t>771578011R00</t>
  </si>
  <si>
    <t>Spára podlaha - stěna, silikonem</t>
  </si>
  <si>
    <t>771101210R00</t>
  </si>
  <si>
    <t>Penetrace podkladu pod dlažby</t>
  </si>
  <si>
    <t>771475014R00</t>
  </si>
  <si>
    <t>Obklad soklíků keram.rovných, tmel,výška 10 cm</t>
  </si>
  <si>
    <t>998771201R00</t>
  </si>
  <si>
    <t>Přesun hmot pro podlahy z dlaždic, výšky do 6 m</t>
  </si>
  <si>
    <t>775599147R00</t>
  </si>
  <si>
    <t>Lak dřevěných podlah BonaTrafic, Z+3x, přebroušení</t>
  </si>
  <si>
    <t>775413030R00</t>
  </si>
  <si>
    <t>Montáž podlahové lišty na klipy</t>
  </si>
  <si>
    <t>775592000R00</t>
  </si>
  <si>
    <t>Broušení dřevěných podlah hrubé+střední+jemné, prkenné podlahy</t>
  </si>
  <si>
    <t>775592001R00</t>
  </si>
  <si>
    <t>Broušení dřevěných podlah hrubé zr. 24, prkenné podlahy</t>
  </si>
  <si>
    <t>775592002R00</t>
  </si>
  <si>
    <t>Broušení dřevěných podlah střední zr.36-40, Prkenné podlahy</t>
  </si>
  <si>
    <t>998775201R00</t>
  </si>
  <si>
    <t>Přesun hmot pro podlahy vlysové, výšky do 6 m</t>
  </si>
  <si>
    <t>776511820R00</t>
  </si>
  <si>
    <t>Odstranění PVC a koberců lepených s podložkou</t>
  </si>
  <si>
    <t>998776201R00</t>
  </si>
  <si>
    <t>Přesun hmot pro podlahy povlakové, výšky do 6 m</t>
  </si>
  <si>
    <t>781475116RU1</t>
  </si>
  <si>
    <t>Obklad vnitřní stěn keramický, do tmele, 30x30 cm, Ardex FB 9 L (flex.lepidlo), Ardex FL (spár.hmota)</t>
  </si>
  <si>
    <t>783601813R00</t>
  </si>
  <si>
    <t>Odstranění nátěrů truhlářských, dveří oškrábáním</t>
  </si>
  <si>
    <t>783903812R00</t>
  </si>
  <si>
    <t>Odmaštění saponáty</t>
  </si>
  <si>
    <t>783624920R00</t>
  </si>
  <si>
    <t>Údržba, nátěr synt. truhl.výr. 2x +1x email +1x tm</t>
  </si>
  <si>
    <t>783681002R00</t>
  </si>
  <si>
    <t>Nátěr polyuretan. dřevěných podlah  3x lak, prkenné podlahy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</si>
  <si>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</si>
  <si>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</si>
  <si>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</si>
  <si>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</si>
  <si>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</si>
  <si>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</si>
  <si>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/>
  </si>
  <si>
    <t>END</t>
  </si>
  <si>
    <t>Oprava bytu , Rooseveltova 613/38 , byt č 3</t>
  </si>
  <si>
    <t>Práh dubový š 15 cm dl 90 cm</t>
  </si>
  <si>
    <t>Práh dubový š 15 cm dl 70 cm</t>
  </si>
  <si>
    <t>Práh dubový š 15 cm dl 120 cm</t>
  </si>
  <si>
    <t>dodávka</t>
  </si>
  <si>
    <t>Dlažba keramická</t>
  </si>
  <si>
    <t>Obklad keramický</t>
  </si>
  <si>
    <t>VRN</t>
  </si>
  <si>
    <t>Rozvod CYKY 3x2,5 mm</t>
  </si>
  <si>
    <t>Rozvod CYKY 3x1,5 mm</t>
  </si>
  <si>
    <t>ks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</si>
  <si>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</si>
  <si>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</si>
  <si>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</si>
  <si>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ZásuvkaTV + Datová</t>
  </si>
  <si>
    <t>Vypínač č.1</t>
  </si>
  <si>
    <t>Kabel TV</t>
  </si>
  <si>
    <t>Bytová rozvodnice s vybavením</t>
  </si>
  <si>
    <t>kpl</t>
  </si>
  <si>
    <t>Trubka 29 mm</t>
  </si>
  <si>
    <t>Stavební přípomoce</t>
  </si>
  <si>
    <t>Sekání rýh</t>
  </si>
  <si>
    <t>Zaomítnití rýh</t>
  </si>
  <si>
    <t>Dokumentace skutečného provedení</t>
  </si>
  <si>
    <t>Revizní zpráva</t>
  </si>
  <si>
    <t>R</t>
  </si>
  <si>
    <t>Zatlučení hřebíků prkenné podlahy před broušením</t>
  </si>
  <si>
    <t>Oprava bytu , Rooseveltova 613/38 , byt č 22,dveře č 3</t>
  </si>
  <si>
    <t>632084131R00</t>
  </si>
  <si>
    <t>Bourání příček SDK tl 15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</si>
</sst>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3" borderId="48" xfId="0" applyNumberFormat="1" applyFill="1" applyBorder="1" applyAlignment="1" applyProtection="1">
      <alignment vertical="top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  <xf numFmtId="4" fontId="0" fillId="3" borderId="48" xfId="0" applyNumberFormat="1" applyFill="1" applyBorder="1" applyAlignment="1" applyProtection="1">
      <alignment vertical="top"/>
    </xf>
    <xf numFmtId="4" fontId="0" fillId="3" borderId="38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50" xfId="0" applyFill="1" applyBorder="1" applyProtection="1"/>
    <xf numFmtId="4" fontId="16" fillId="0" borderId="33" xfId="0" applyNumberFormat="1" applyFont="1" applyBorder="1" applyAlignment="1" applyProtection="1">
      <alignment vertical="top" shrinkToFit="1"/>
    </xf>
    <xf numFmtId="4" fontId="16" fillId="0" borderId="38" xfId="0" applyNumberFormat="1" applyFont="1" applyBorder="1" applyAlignment="1" applyProtection="1">
      <alignment vertical="top" shrinkToFit="1"/>
    </xf>
    <xf numFmtId="0" fontId="0" fillId="3" borderId="36" xfId="0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7" zoomScaleNormal="100" zoomScaleSheetLayoutView="75" workbookViewId="0">
      <selection activeCell="L32" sqref="L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3" t="s">
        <v>42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81" t="s">
        <v>40</v>
      </c>
      <c r="C2" s="82"/>
      <c r="D2" s="208" t="s">
        <v>281</v>
      </c>
      <c r="E2" s="209"/>
      <c r="F2" s="209"/>
      <c r="G2" s="209"/>
      <c r="H2" s="209"/>
      <c r="I2" s="209"/>
      <c r="J2" s="210"/>
      <c r="O2" s="2"/>
    </row>
    <row r="3" spans="1:15" ht="23.25" customHeight="1" x14ac:dyDescent="0.2">
      <c r="A3" s="4"/>
      <c r="B3" s="83" t="s">
        <v>45</v>
      </c>
      <c r="C3" s="84"/>
      <c r="D3" s="236" t="s">
        <v>43</v>
      </c>
      <c r="E3" s="237"/>
      <c r="F3" s="237"/>
      <c r="G3" s="237"/>
      <c r="H3" s="237"/>
      <c r="I3" s="237"/>
      <c r="J3" s="23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49</v>
      </c>
      <c r="D7" s="80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5" t="s">
        <v>50</v>
      </c>
      <c r="E11" s="215"/>
      <c r="F11" s="215"/>
      <c r="G11" s="215"/>
      <c r="H11" s="28" t="s">
        <v>33</v>
      </c>
      <c r="I11" s="91" t="s">
        <v>54</v>
      </c>
      <c r="J11" s="11"/>
    </row>
    <row r="12" spans="1:15" ht="15.75" customHeight="1" x14ac:dyDescent="0.2">
      <c r="A12" s="4"/>
      <c r="B12" s="41"/>
      <c r="C12" s="26"/>
      <c r="D12" s="234" t="s">
        <v>51</v>
      </c>
      <c r="E12" s="234"/>
      <c r="F12" s="234"/>
      <c r="G12" s="234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 t="s">
        <v>53</v>
      </c>
      <c r="D13" s="235" t="s">
        <v>52</v>
      </c>
      <c r="E13" s="235"/>
      <c r="F13" s="235"/>
      <c r="G13" s="235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4"/>
      <c r="F15" s="214"/>
      <c r="G15" s="232"/>
      <c r="H15" s="232"/>
      <c r="I15" s="232" t="s">
        <v>28</v>
      </c>
      <c r="J15" s="233"/>
    </row>
    <row r="16" spans="1:15" ht="23.25" customHeight="1" x14ac:dyDescent="0.2">
      <c r="A16" s="139" t="s">
        <v>23</v>
      </c>
      <c r="B16" s="140" t="s">
        <v>23</v>
      </c>
      <c r="C16" s="58"/>
      <c r="D16" s="59"/>
      <c r="E16" s="211"/>
      <c r="F16" s="212"/>
      <c r="G16" s="211"/>
      <c r="H16" s="212"/>
      <c r="I16" s="211">
        <f>I47+I48+I49+I50+I51+I52+I53</f>
        <v>0</v>
      </c>
      <c r="J16" s="213"/>
    </row>
    <row r="17" spans="1:10" ht="23.25" customHeight="1" x14ac:dyDescent="0.2">
      <c r="A17" s="139" t="s">
        <v>24</v>
      </c>
      <c r="B17" s="140" t="s">
        <v>24</v>
      </c>
      <c r="C17" s="58"/>
      <c r="D17" s="59"/>
      <c r="E17" s="211"/>
      <c r="F17" s="212"/>
      <c r="G17" s="211"/>
      <c r="H17" s="212"/>
      <c r="I17" s="211">
        <f>I54+I55+I56+I57+I58+I59+I60+I61+I62</f>
        <v>0</v>
      </c>
      <c r="J17" s="213"/>
    </row>
    <row r="18" spans="1:10" ht="23.25" customHeight="1" x14ac:dyDescent="0.2">
      <c r="A18" s="139" t="s">
        <v>25</v>
      </c>
      <c r="B18" s="140" t="s">
        <v>25</v>
      </c>
      <c r="C18" s="58"/>
      <c r="D18" s="59"/>
      <c r="E18" s="211"/>
      <c r="F18" s="212"/>
      <c r="G18" s="211"/>
      <c r="H18" s="212"/>
      <c r="I18" s="211">
        <f>I63</f>
        <v>0</v>
      </c>
      <c r="J18" s="213"/>
    </row>
    <row r="19" spans="1:10" ht="23.25" customHeight="1" x14ac:dyDescent="0.2">
      <c r="A19" s="139" t="s">
        <v>94</v>
      </c>
      <c r="B19" s="140" t="s">
        <v>26</v>
      </c>
      <c r="C19" s="58"/>
      <c r="D19" s="59"/>
      <c r="E19" s="211"/>
      <c r="F19" s="212"/>
      <c r="G19" s="211"/>
      <c r="H19" s="212"/>
      <c r="I19" s="211">
        <f>I64</f>
        <v>0</v>
      </c>
      <c r="J19" s="213"/>
    </row>
    <row r="20" spans="1:10" ht="23.25" customHeight="1" x14ac:dyDescent="0.2">
      <c r="A20" s="139" t="s">
        <v>95</v>
      </c>
      <c r="B20" s="140" t="s">
        <v>27</v>
      </c>
      <c r="C20" s="58"/>
      <c r="D20" s="59"/>
      <c r="E20" s="211"/>
      <c r="F20" s="212"/>
      <c r="G20" s="211"/>
      <c r="H20" s="212"/>
      <c r="I20" s="211"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21"/>
      <c r="F21" s="230"/>
      <c r="G21" s="221"/>
      <c r="H21" s="230"/>
      <c r="I21" s="221">
        <f>I19+I18+I17+I16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9">
        <f>I21</f>
        <v>0</v>
      </c>
      <c r="H23" s="220"/>
      <c r="I23" s="22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7">
        <f>ZakladDPHSni*15/100</f>
        <v>0</v>
      </c>
      <c r="H24" s="218"/>
      <c r="I24" s="21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9"/>
      <c r="H25" s="220"/>
      <c r="I25" s="22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6"/>
      <c r="H26" s="227"/>
      <c r="I26" s="22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8">
        <v>-0.10999999998602999</v>
      </c>
      <c r="H27" s="228"/>
      <c r="I27" s="228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29">
        <v>228865.11</v>
      </c>
      <c r="H28" s="231"/>
      <c r="I28" s="231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29">
        <f>DPHSni+ZakladDPHSni</f>
        <v>0</v>
      </c>
      <c r="H29" s="229"/>
      <c r="I29" s="229"/>
      <c r="J29" s="118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6" t="s">
        <v>2</v>
      </c>
      <c r="E35" s="21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55</v>
      </c>
      <c r="C39" s="199" t="s">
        <v>46</v>
      </c>
      <c r="D39" s="200"/>
      <c r="E39" s="200"/>
      <c r="F39" s="107">
        <v>0</v>
      </c>
      <c r="G39" s="108">
        <v>228865.11</v>
      </c>
      <c r="H39" s="109">
        <v>48062</v>
      </c>
      <c r="I39" s="109">
        <v>276927.11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01" t="s">
        <v>56</v>
      </c>
      <c r="C40" s="202"/>
      <c r="D40" s="202"/>
      <c r="E40" s="203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58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59</v>
      </c>
      <c r="G46" s="128"/>
      <c r="H46" s="128"/>
      <c r="I46" s="204" t="s">
        <v>28</v>
      </c>
      <c r="J46" s="204"/>
    </row>
    <row r="47" spans="1:10" ht="25.5" customHeight="1" x14ac:dyDescent="0.2">
      <c r="A47" s="121"/>
      <c r="B47" s="129" t="s">
        <v>60</v>
      </c>
      <c r="C47" s="206" t="s">
        <v>61</v>
      </c>
      <c r="D47" s="207"/>
      <c r="E47" s="207"/>
      <c r="F47" s="131" t="s">
        <v>23</v>
      </c>
      <c r="G47" s="132"/>
      <c r="H47" s="132"/>
      <c r="I47" s="205">
        <f>SUM('Rozpočet Pol'!G8)</f>
        <v>0</v>
      </c>
      <c r="J47" s="205"/>
    </row>
    <row r="48" spans="1:10" ht="25.5" customHeight="1" x14ac:dyDescent="0.2">
      <c r="A48" s="121"/>
      <c r="B48" s="123" t="s">
        <v>62</v>
      </c>
      <c r="C48" s="197" t="s">
        <v>63</v>
      </c>
      <c r="D48" s="198"/>
      <c r="E48" s="198"/>
      <c r="F48" s="133" t="s">
        <v>23</v>
      </c>
      <c r="G48" s="134"/>
      <c r="H48" s="134"/>
      <c r="I48" s="196">
        <f>SUM('Rozpočet Pol'!G10)</f>
        <v>0</v>
      </c>
      <c r="J48" s="196"/>
    </row>
    <row r="49" spans="1:10" ht="25.5" customHeight="1" x14ac:dyDescent="0.2">
      <c r="A49" s="121"/>
      <c r="B49" s="123" t="s">
        <v>64</v>
      </c>
      <c r="C49" s="197" t="s">
        <v>65</v>
      </c>
      <c r="D49" s="198"/>
      <c r="E49" s="198"/>
      <c r="F49" s="133" t="s">
        <v>23</v>
      </c>
      <c r="G49" s="134"/>
      <c r="H49" s="134"/>
      <c r="I49" s="196">
        <f>SUM('Rozpočet Pol'!G17)</f>
        <v>0</v>
      </c>
      <c r="J49" s="196"/>
    </row>
    <row r="50" spans="1:10" ht="25.5" customHeight="1" x14ac:dyDescent="0.2">
      <c r="A50" s="121"/>
      <c r="B50" s="123" t="s">
        <v>66</v>
      </c>
      <c r="C50" s="197" t="s">
        <v>67</v>
      </c>
      <c r="D50" s="198"/>
      <c r="E50" s="198"/>
      <c r="F50" s="133" t="s">
        <v>23</v>
      </c>
      <c r="G50" s="134"/>
      <c r="H50" s="134"/>
      <c r="I50" s="196">
        <f>SUM('Rozpočet Pol'!G19)</f>
        <v>0</v>
      </c>
      <c r="J50" s="196"/>
    </row>
    <row r="51" spans="1:10" ht="25.5" customHeight="1" x14ac:dyDescent="0.2">
      <c r="A51" s="121"/>
      <c r="B51" s="123" t="s">
        <v>68</v>
      </c>
      <c r="C51" s="197" t="s">
        <v>69</v>
      </c>
      <c r="D51" s="198"/>
      <c r="E51" s="198"/>
      <c r="F51" s="133" t="s">
        <v>23</v>
      </c>
      <c r="G51" s="134"/>
      <c r="H51" s="134"/>
      <c r="I51" s="196">
        <f>SUM('Rozpočet Pol'!G21)</f>
        <v>0</v>
      </c>
      <c r="J51" s="196"/>
    </row>
    <row r="52" spans="1:10" ht="25.5" customHeight="1" x14ac:dyDescent="0.2">
      <c r="A52" s="121"/>
      <c r="B52" s="123" t="s">
        <v>70</v>
      </c>
      <c r="C52" s="197" t="s">
        <v>71</v>
      </c>
      <c r="D52" s="198"/>
      <c r="E52" s="198"/>
      <c r="F52" s="133" t="s">
        <v>23</v>
      </c>
      <c r="G52" s="134"/>
      <c r="H52" s="134"/>
      <c r="I52" s="196">
        <f>SUM('Rozpočet Pol'!G24)</f>
        <v>0</v>
      </c>
      <c r="J52" s="196"/>
    </row>
    <row r="53" spans="1:10" ht="25.5" customHeight="1" x14ac:dyDescent="0.2">
      <c r="A53" s="121"/>
      <c r="B53" s="123" t="s">
        <v>72</v>
      </c>
      <c r="C53" s="197" t="s">
        <v>73</v>
      </c>
      <c r="D53" s="198"/>
      <c r="E53" s="198"/>
      <c r="F53" s="133" t="s">
        <v>23</v>
      </c>
      <c r="G53" s="134"/>
      <c r="H53" s="134"/>
      <c r="I53" s="196">
        <f>SUM('Rozpočet Pol'!G33)</f>
        <v>0</v>
      </c>
      <c r="J53" s="196"/>
    </row>
    <row r="54" spans="1:10" ht="25.5" customHeight="1" x14ac:dyDescent="0.2">
      <c r="A54" s="121"/>
      <c r="B54" s="123" t="s">
        <v>74</v>
      </c>
      <c r="C54" s="197" t="s">
        <v>75</v>
      </c>
      <c r="D54" s="198"/>
      <c r="E54" s="198"/>
      <c r="F54" s="133" t="s">
        <v>24</v>
      </c>
      <c r="G54" s="134"/>
      <c r="H54" s="134"/>
      <c r="I54" s="196">
        <f>SUM('Rozpočet Pol'!G35)</f>
        <v>0</v>
      </c>
      <c r="J54" s="196"/>
    </row>
    <row r="55" spans="1:10" ht="25.5" customHeight="1" x14ac:dyDescent="0.2">
      <c r="A55" s="121"/>
      <c r="B55" s="123" t="s">
        <v>76</v>
      </c>
      <c r="C55" s="197" t="s">
        <v>77</v>
      </c>
      <c r="D55" s="198"/>
      <c r="E55" s="198"/>
      <c r="F55" s="133" t="s">
        <v>24</v>
      </c>
      <c r="G55" s="134"/>
      <c r="H55" s="134"/>
      <c r="I55" s="196">
        <f>SUM('Rozpočet Pol'!G39)</f>
        <v>0</v>
      </c>
      <c r="J55" s="196"/>
    </row>
    <row r="56" spans="1:10" ht="25.5" customHeight="1" x14ac:dyDescent="0.2">
      <c r="A56" s="121"/>
      <c r="B56" s="123" t="s">
        <v>78</v>
      </c>
      <c r="C56" s="197" t="s">
        <v>79</v>
      </c>
      <c r="D56" s="198"/>
      <c r="E56" s="198"/>
      <c r="F56" s="133" t="s">
        <v>24</v>
      </c>
      <c r="G56" s="134"/>
      <c r="H56" s="134"/>
      <c r="I56" s="196">
        <f>SUM('Rozpočet Pol'!G53)</f>
        <v>0</v>
      </c>
      <c r="J56" s="196"/>
    </row>
    <row r="57" spans="1:10" ht="25.5" customHeight="1" x14ac:dyDescent="0.2">
      <c r="A57" s="121"/>
      <c r="B57" s="123" t="s">
        <v>80</v>
      </c>
      <c r="C57" s="197" t="s">
        <v>81</v>
      </c>
      <c r="D57" s="198"/>
      <c r="E57" s="198"/>
      <c r="F57" s="133" t="s">
        <v>24</v>
      </c>
      <c r="G57" s="134"/>
      <c r="H57" s="134"/>
      <c r="I57" s="196">
        <f>SUM('Rozpočet Pol'!G61)</f>
        <v>0</v>
      </c>
      <c r="J57" s="196"/>
    </row>
    <row r="58" spans="1:10" ht="25.5" customHeight="1" x14ac:dyDescent="0.2">
      <c r="A58" s="121"/>
      <c r="B58" s="123" t="s">
        <v>82</v>
      </c>
      <c r="C58" s="197" t="s">
        <v>83</v>
      </c>
      <c r="D58" s="198"/>
      <c r="E58" s="198"/>
      <c r="F58" s="133" t="s">
        <v>24</v>
      </c>
      <c r="G58" s="134"/>
      <c r="H58" s="134"/>
      <c r="I58" s="196">
        <f>SUM('Rozpočet Pol'!G70)</f>
        <v>0</v>
      </c>
      <c r="J58" s="196"/>
    </row>
    <row r="59" spans="1:10" ht="25.5" customHeight="1" x14ac:dyDescent="0.2">
      <c r="A59" s="121"/>
      <c r="B59" s="123" t="s">
        <v>84</v>
      </c>
      <c r="C59" s="197" t="s">
        <v>85</v>
      </c>
      <c r="D59" s="198"/>
      <c r="E59" s="198"/>
      <c r="F59" s="133" t="s">
        <v>24</v>
      </c>
      <c r="G59" s="134"/>
      <c r="H59" s="134"/>
      <c r="I59" s="196">
        <f>SUM('Rozpočet Pol'!G78)</f>
        <v>0</v>
      </c>
      <c r="J59" s="196"/>
    </row>
    <row r="60" spans="1:10" ht="25.5" customHeight="1" x14ac:dyDescent="0.2">
      <c r="A60" s="121"/>
      <c r="B60" s="123" t="s">
        <v>86</v>
      </c>
      <c r="C60" s="197" t="s">
        <v>87</v>
      </c>
      <c r="D60" s="198"/>
      <c r="E60" s="198"/>
      <c r="F60" s="133" t="s">
        <v>24</v>
      </c>
      <c r="G60" s="134"/>
      <c r="H60" s="134"/>
      <c r="I60" s="196">
        <f>SUM('Rozpočet Pol'!G81)</f>
        <v>0</v>
      </c>
      <c r="J60" s="196"/>
    </row>
    <row r="61" spans="1:10" ht="25.5" customHeight="1" x14ac:dyDescent="0.2">
      <c r="A61" s="121"/>
      <c r="B61" s="123" t="s">
        <v>88</v>
      </c>
      <c r="C61" s="197" t="s">
        <v>89</v>
      </c>
      <c r="D61" s="198"/>
      <c r="E61" s="198"/>
      <c r="F61" s="133" t="s">
        <v>24</v>
      </c>
      <c r="G61" s="134"/>
      <c r="H61" s="134"/>
      <c r="I61" s="196">
        <f>SUM('Rozpočet Pol'!G85)</f>
        <v>0</v>
      </c>
      <c r="J61" s="196"/>
    </row>
    <row r="62" spans="1:10" ht="25.5" customHeight="1" x14ac:dyDescent="0.2">
      <c r="A62" s="121"/>
      <c r="B62" s="123" t="s">
        <v>90</v>
      </c>
      <c r="C62" s="197" t="s">
        <v>91</v>
      </c>
      <c r="D62" s="198"/>
      <c r="E62" s="198"/>
      <c r="F62" s="133" t="s">
        <v>24</v>
      </c>
      <c r="G62" s="134"/>
      <c r="H62" s="134"/>
      <c r="I62" s="196">
        <f>SUM('Rozpočet Pol'!G90)</f>
        <v>0</v>
      </c>
      <c r="J62" s="196"/>
    </row>
    <row r="63" spans="1:10" ht="25.5" customHeight="1" x14ac:dyDescent="0.2">
      <c r="A63" s="121"/>
      <c r="B63" s="123" t="s">
        <v>92</v>
      </c>
      <c r="C63" s="197" t="s">
        <v>93</v>
      </c>
      <c r="D63" s="198"/>
      <c r="E63" s="198"/>
      <c r="F63" s="133" t="s">
        <v>25</v>
      </c>
      <c r="G63" s="134"/>
      <c r="H63" s="134"/>
      <c r="I63" s="196">
        <f>SUM('Rozpočet Pol'!G94)</f>
        <v>0</v>
      </c>
      <c r="J63" s="196"/>
    </row>
    <row r="64" spans="1:10" ht="25.5" customHeight="1" x14ac:dyDescent="0.2">
      <c r="A64" s="121"/>
      <c r="B64" s="130" t="s">
        <v>94</v>
      </c>
      <c r="C64" s="193" t="s">
        <v>26</v>
      </c>
      <c r="D64" s="194"/>
      <c r="E64" s="194"/>
      <c r="F64" s="135" t="s">
        <v>94</v>
      </c>
      <c r="G64" s="136"/>
      <c r="H64" s="136"/>
      <c r="I64" s="192">
        <f>SUM('Rozpočet Pol'!G110)</f>
        <v>0</v>
      </c>
      <c r="J64" s="192"/>
    </row>
    <row r="65" spans="1:10" ht="25.5" customHeight="1" x14ac:dyDescent="0.2">
      <c r="A65" s="122"/>
      <c r="B65" s="126" t="s">
        <v>1</v>
      </c>
      <c r="C65" s="126"/>
      <c r="D65" s="127"/>
      <c r="E65" s="127"/>
      <c r="F65" s="137"/>
      <c r="G65" s="138"/>
      <c r="H65" s="138"/>
      <c r="I65" s="195">
        <f>SUM(I47:I64)</f>
        <v>0</v>
      </c>
      <c r="J65" s="195"/>
    </row>
    <row r="66" spans="1:10" x14ac:dyDescent="0.2">
      <c r="F66" s="94"/>
      <c r="G66" s="95"/>
      <c r="H66" s="94"/>
      <c r="I66" s="95"/>
      <c r="J66" s="95"/>
    </row>
    <row r="67" spans="1:10" x14ac:dyDescent="0.2">
      <c r="F67" s="94"/>
      <c r="G67" s="95"/>
      <c r="H67" s="94"/>
      <c r="I67" s="95"/>
      <c r="J67" s="95"/>
    </row>
    <row r="68" spans="1:10" x14ac:dyDescent="0.2">
      <c r="F68" s="94"/>
      <c r="G68" s="95"/>
      <c r="H68" s="94"/>
      <c r="I68" s="95"/>
      <c r="J68" s="95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4:J64"/>
    <mergeCell ref="C64:E64"/>
    <mergeCell ref="I65:J65"/>
    <mergeCell ref="I61:J61"/>
    <mergeCell ref="C61:E61"/>
    <mergeCell ref="I62:J62"/>
    <mergeCell ref="C62:E62"/>
    <mergeCell ref="I63:J63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9" t="s">
        <v>41</v>
      </c>
      <c r="B2" s="78"/>
      <c r="C2" s="241"/>
      <c r="D2" s="241"/>
      <c r="E2" s="241"/>
      <c r="F2" s="241"/>
      <c r="G2" s="242"/>
    </row>
    <row r="3" spans="1:7" ht="24.95" hidden="1" customHeight="1" x14ac:dyDescent="0.2">
      <c r="A3" s="79" t="s">
        <v>7</v>
      </c>
      <c r="B3" s="78"/>
      <c r="C3" s="241"/>
      <c r="D3" s="241"/>
      <c r="E3" s="241"/>
      <c r="F3" s="241"/>
      <c r="G3" s="242"/>
    </row>
    <row r="4" spans="1:7" ht="24.95" hidden="1" customHeight="1" x14ac:dyDescent="0.2">
      <c r="A4" s="79" t="s">
        <v>8</v>
      </c>
      <c r="B4" s="78"/>
      <c r="C4" s="241"/>
      <c r="D4" s="241"/>
      <c r="E4" s="241"/>
      <c r="F4" s="241"/>
      <c r="G4" s="24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3"/>
  <sheetViews>
    <sheetView tabSelected="1" workbookViewId="0">
      <selection activeCell="F57" sqref="F57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3" t="s">
        <v>6</v>
      </c>
      <c r="B1" s="243"/>
      <c r="C1" s="243"/>
      <c r="D1" s="243"/>
      <c r="E1" s="243"/>
      <c r="F1" s="243"/>
      <c r="G1" s="243"/>
      <c r="AE1" t="s">
        <v>97</v>
      </c>
    </row>
    <row r="2" spans="1:60" ht="24.95" customHeight="1" x14ac:dyDescent="0.2">
      <c r="A2" s="143" t="s">
        <v>96</v>
      </c>
      <c r="B2" s="141"/>
      <c r="C2" s="244" t="s">
        <v>254</v>
      </c>
      <c r="D2" s="245"/>
      <c r="E2" s="245"/>
      <c r="F2" s="245"/>
      <c r="G2" s="246"/>
      <c r="AE2" t="s">
        <v>98</v>
      </c>
    </row>
    <row r="3" spans="1:60" ht="24.95" customHeight="1" x14ac:dyDescent="0.2">
      <c r="A3" s="144" t="s">
        <v>7</v>
      </c>
      <c r="B3" s="142"/>
      <c r="C3" s="247" t="s">
        <v>43</v>
      </c>
      <c r="D3" s="248"/>
      <c r="E3" s="248"/>
      <c r="F3" s="248"/>
      <c r="G3" s="249"/>
      <c r="AE3" t="s">
        <v>99</v>
      </c>
    </row>
    <row r="4" spans="1:60" ht="24.95" hidden="1" customHeight="1" x14ac:dyDescent="0.2">
      <c r="A4" s="144" t="s">
        <v>8</v>
      </c>
      <c r="B4" s="142"/>
      <c r="C4" s="247"/>
      <c r="D4" s="248"/>
      <c r="E4" s="248"/>
      <c r="F4" s="248"/>
      <c r="G4" s="249"/>
      <c r="AE4" t="s">
        <v>100</v>
      </c>
    </row>
    <row r="5" spans="1:60" hidden="1" x14ac:dyDescent="0.2">
      <c r="A5" s="145" t="s">
        <v>101</v>
      </c>
      <c r="B5" s="146"/>
      <c r="C5" s="147"/>
      <c r="D5" s="148"/>
      <c r="E5" s="148"/>
      <c r="F5" s="148"/>
      <c r="G5" s="149"/>
      <c r="AE5" t="s">
        <v>102</v>
      </c>
    </row>
    <row r="7" spans="1:60" ht="38.25" x14ac:dyDescent="0.2">
      <c r="A7" s="153" t="s">
        <v>103</v>
      </c>
      <c r="B7" s="154" t="s">
        <v>104</v>
      </c>
      <c r="C7" s="154" t="s">
        <v>105</v>
      </c>
      <c r="D7" s="153" t="s">
        <v>106</v>
      </c>
      <c r="E7" s="153" t="s">
        <v>107</v>
      </c>
      <c r="F7" s="253" t="s">
        <v>108</v>
      </c>
      <c r="G7" s="250" t="s">
        <v>28</v>
      </c>
      <c r="H7" s="167" t="s">
        <v>29</v>
      </c>
      <c r="I7" s="167" t="s">
        <v>109</v>
      </c>
      <c r="J7" s="167" t="s">
        <v>30</v>
      </c>
      <c r="K7" s="167" t="s">
        <v>110</v>
      </c>
      <c r="L7" s="167" t="s">
        <v>111</v>
      </c>
      <c r="M7" s="167" t="s">
        <v>112</v>
      </c>
      <c r="N7" s="167" t="s">
        <v>113</v>
      </c>
      <c r="O7" s="167" t="s">
        <v>114</v>
      </c>
      <c r="P7" s="167" t="s">
        <v>115</v>
      </c>
      <c r="Q7" s="167" t="s">
        <v>116</v>
      </c>
      <c r="R7" s="167" t="s">
        <v>117</v>
      </c>
      <c r="S7" s="167" t="s">
        <v>118</v>
      </c>
      <c r="T7" s="167" t="s">
        <v>119</v>
      </c>
      <c r="U7" s="156" t="s">
        <v>120</v>
      </c>
    </row>
    <row r="8" spans="1:60" x14ac:dyDescent="0.2">
      <c r="A8" s="168" t="s">
        <v>121</v>
      </c>
      <c r="B8" s="169" t="s">
        <v>60</v>
      </c>
      <c r="C8" s="170" t="s">
        <v>61</v>
      </c>
      <c r="D8" s="171"/>
      <c r="E8" s="172"/>
      <c r="F8" s="185"/>
      <c r="G8" s="189">
        <f>SUMIF(AE9:AE9,"&lt;&gt;NOR",G9:G9)</f>
        <v>0</v>
      </c>
      <c r="H8" s="173"/>
      <c r="I8" s="173">
        <f>SUM(I9:I9)</f>
        <v>2699.13</v>
      </c>
      <c r="J8" s="173"/>
      <c r="K8" s="173">
        <f>SUM(K9:K9)</f>
        <v>10317.15</v>
      </c>
      <c r="L8" s="173"/>
      <c r="M8" s="173">
        <f>SUM(M9:M9)</f>
        <v>0</v>
      </c>
      <c r="N8" s="155"/>
      <c r="O8" s="155">
        <f>SUM(O9:O9)</f>
        <v>2.6361500000000002</v>
      </c>
      <c r="P8" s="155"/>
      <c r="Q8" s="155">
        <f>SUM(Q9:Q9)</f>
        <v>0</v>
      </c>
      <c r="R8" s="155"/>
      <c r="S8" s="155"/>
      <c r="T8" s="168"/>
      <c r="U8" s="155">
        <f>SUM(U9:U9)</f>
        <v>28.69</v>
      </c>
      <c r="AE8" t="s">
        <v>122</v>
      </c>
    </row>
    <row r="9" spans="1:60" outlineLevel="1" x14ac:dyDescent="0.2">
      <c r="A9" s="151">
        <v>1</v>
      </c>
      <c r="B9" s="157" t="s">
        <v>123</v>
      </c>
      <c r="C9" s="180" t="s">
        <v>124</v>
      </c>
      <c r="D9" s="159" t="s">
        <v>125</v>
      </c>
      <c r="E9" s="165">
        <v>69.98</v>
      </c>
      <c r="F9" s="186"/>
      <c r="G9" s="251">
        <f>F9*E9</f>
        <v>0</v>
      </c>
      <c r="H9" s="165">
        <v>38.57</v>
      </c>
      <c r="I9" s="165">
        <f>ROUND(E9*H9,2)</f>
        <v>2699.13</v>
      </c>
      <c r="J9" s="165">
        <v>147.43</v>
      </c>
      <c r="K9" s="165">
        <f>ROUND(E9*J9,2)</f>
        <v>10317.15</v>
      </c>
      <c r="L9" s="165">
        <v>21</v>
      </c>
      <c r="M9" s="165">
        <f>G9*(1+L9/100)</f>
        <v>0</v>
      </c>
      <c r="N9" s="160">
        <v>3.7670000000000002E-2</v>
      </c>
      <c r="O9" s="160">
        <f>ROUND(E9*N9,5)</f>
        <v>2.6361500000000002</v>
      </c>
      <c r="P9" s="160">
        <v>0</v>
      </c>
      <c r="Q9" s="160">
        <f>ROUND(E9*P9,5)</f>
        <v>0</v>
      </c>
      <c r="R9" s="160"/>
      <c r="S9" s="160"/>
      <c r="T9" s="161">
        <v>0.41</v>
      </c>
      <c r="U9" s="160">
        <f>ROUND(E9*T9,2)</f>
        <v>28.69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126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52" t="s">
        <v>121</v>
      </c>
      <c r="B10" s="158" t="s">
        <v>62</v>
      </c>
      <c r="C10" s="181" t="s">
        <v>63</v>
      </c>
      <c r="D10" s="162"/>
      <c r="E10" s="166"/>
      <c r="F10" s="187"/>
      <c r="G10" s="190">
        <f>SUMIF(AE11:AE16,"&lt;&gt;NOR",G11:G16)</f>
        <v>0</v>
      </c>
      <c r="H10" s="166"/>
      <c r="I10" s="166">
        <f>SUM(I11:I16)</f>
        <v>10316.64</v>
      </c>
      <c r="J10" s="166"/>
      <c r="K10" s="166">
        <f>SUM(K11:K16)</f>
        <v>57654.479999999996</v>
      </c>
      <c r="L10" s="166"/>
      <c r="M10" s="166">
        <f>SUM(M11:M16)</f>
        <v>0</v>
      </c>
      <c r="N10" s="163"/>
      <c r="O10" s="163">
        <f>SUM(O11:O16)</f>
        <v>5.2044299999999994</v>
      </c>
      <c r="P10" s="163"/>
      <c r="Q10" s="163">
        <f>SUM(Q11:Q16)</f>
        <v>0</v>
      </c>
      <c r="R10" s="163"/>
      <c r="S10" s="163"/>
      <c r="T10" s="164"/>
      <c r="U10" s="163">
        <f>SUM(U11:U16)</f>
        <v>142.59</v>
      </c>
      <c r="AE10" t="s">
        <v>122</v>
      </c>
    </row>
    <row r="11" spans="1:60" outlineLevel="1" x14ac:dyDescent="0.2">
      <c r="A11" s="151">
        <v>2</v>
      </c>
      <c r="B11" s="157" t="s">
        <v>127</v>
      </c>
      <c r="C11" s="180" t="s">
        <v>128</v>
      </c>
      <c r="D11" s="159" t="s">
        <v>125</v>
      </c>
      <c r="E11" s="165">
        <v>53.62</v>
      </c>
      <c r="F11" s="186"/>
      <c r="G11" s="251">
        <f>F11*E11</f>
        <v>0</v>
      </c>
      <c r="H11" s="165">
        <v>28.31</v>
      </c>
      <c r="I11" s="165">
        <f t="shared" ref="I11:I16" si="0">ROUND(E11*H11,2)</f>
        <v>1517.98</v>
      </c>
      <c r="J11" s="165">
        <v>147.19</v>
      </c>
      <c r="K11" s="165">
        <f t="shared" ref="K11:K16" si="1">ROUND(E11*J11,2)</f>
        <v>7892.33</v>
      </c>
      <c r="L11" s="165">
        <v>21</v>
      </c>
      <c r="M11" s="165">
        <f t="shared" ref="M11:M16" si="2">G11*(1+L11/100)</f>
        <v>0</v>
      </c>
      <c r="N11" s="160">
        <v>3.4000000000000002E-4</v>
      </c>
      <c r="O11" s="160">
        <f t="shared" ref="O11:O16" si="3">ROUND(E11*N11,5)</f>
        <v>1.823E-2</v>
      </c>
      <c r="P11" s="160">
        <v>0</v>
      </c>
      <c r="Q11" s="160">
        <f t="shared" ref="Q11:Q16" si="4">ROUND(E11*P11,5)</f>
        <v>0</v>
      </c>
      <c r="R11" s="160"/>
      <c r="S11" s="160"/>
      <c r="T11" s="161">
        <v>0.33</v>
      </c>
      <c r="U11" s="160">
        <f t="shared" ref="U11:U16" si="5">ROUND(E11*T11,2)</f>
        <v>17.690000000000001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126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>
        <v>3</v>
      </c>
      <c r="B12" s="157" t="s">
        <v>129</v>
      </c>
      <c r="C12" s="180" t="s">
        <v>130</v>
      </c>
      <c r="D12" s="159" t="s">
        <v>125</v>
      </c>
      <c r="E12" s="165">
        <v>53.62</v>
      </c>
      <c r="F12" s="186"/>
      <c r="G12" s="251">
        <f t="shared" ref="G12:G16" si="6">F12*E12</f>
        <v>0</v>
      </c>
      <c r="H12" s="165">
        <v>38.94</v>
      </c>
      <c r="I12" s="165">
        <f t="shared" si="0"/>
        <v>2087.96</v>
      </c>
      <c r="J12" s="165">
        <v>157.56</v>
      </c>
      <c r="K12" s="165">
        <f t="shared" si="1"/>
        <v>8448.3700000000008</v>
      </c>
      <c r="L12" s="165">
        <v>21</v>
      </c>
      <c r="M12" s="165">
        <f t="shared" si="2"/>
        <v>0</v>
      </c>
      <c r="N12" s="160">
        <v>7.6800000000000002E-3</v>
      </c>
      <c r="O12" s="160">
        <f t="shared" si="3"/>
        <v>0.4118</v>
      </c>
      <c r="P12" s="160">
        <v>0</v>
      </c>
      <c r="Q12" s="160">
        <f t="shared" si="4"/>
        <v>0</v>
      </c>
      <c r="R12" s="160"/>
      <c r="S12" s="160"/>
      <c r="T12" s="161">
        <v>0.38100000000000001</v>
      </c>
      <c r="U12" s="160">
        <f t="shared" si="5"/>
        <v>20.43</v>
      </c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126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>
        <v>4</v>
      </c>
      <c r="B13" s="157" t="s">
        <v>131</v>
      </c>
      <c r="C13" s="180" t="s">
        <v>132</v>
      </c>
      <c r="D13" s="159" t="s">
        <v>125</v>
      </c>
      <c r="E13" s="165">
        <v>22.7</v>
      </c>
      <c r="F13" s="186"/>
      <c r="G13" s="251">
        <f t="shared" si="6"/>
        <v>0</v>
      </c>
      <c r="H13" s="165">
        <v>41.25</v>
      </c>
      <c r="I13" s="165">
        <f t="shared" si="0"/>
        <v>936.38</v>
      </c>
      <c r="J13" s="165">
        <v>198.75</v>
      </c>
      <c r="K13" s="165">
        <f t="shared" si="1"/>
        <v>4511.63</v>
      </c>
      <c r="L13" s="165">
        <v>21</v>
      </c>
      <c r="M13" s="165">
        <f t="shared" si="2"/>
        <v>0</v>
      </c>
      <c r="N13" s="160">
        <v>4.4139999999999999E-2</v>
      </c>
      <c r="O13" s="160">
        <f t="shared" si="3"/>
        <v>1.0019800000000001</v>
      </c>
      <c r="P13" s="160">
        <v>0</v>
      </c>
      <c r="Q13" s="160">
        <f t="shared" si="4"/>
        <v>0</v>
      </c>
      <c r="R13" s="160"/>
      <c r="S13" s="160"/>
      <c r="T13" s="161">
        <v>0.504</v>
      </c>
      <c r="U13" s="160">
        <f t="shared" si="5"/>
        <v>11.44</v>
      </c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126</v>
      </c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>
        <v>5</v>
      </c>
      <c r="B14" s="157" t="s">
        <v>133</v>
      </c>
      <c r="C14" s="180" t="s">
        <v>134</v>
      </c>
      <c r="D14" s="159" t="s">
        <v>125</v>
      </c>
      <c r="E14" s="165">
        <v>156.6</v>
      </c>
      <c r="F14" s="186"/>
      <c r="G14" s="251">
        <f t="shared" si="6"/>
        <v>0</v>
      </c>
      <c r="H14" s="165">
        <v>27.79</v>
      </c>
      <c r="I14" s="165">
        <f t="shared" si="0"/>
        <v>4351.91</v>
      </c>
      <c r="J14" s="165">
        <v>96.210000000000008</v>
      </c>
      <c r="K14" s="165">
        <f t="shared" si="1"/>
        <v>15066.49</v>
      </c>
      <c r="L14" s="165">
        <v>21</v>
      </c>
      <c r="M14" s="165">
        <f t="shared" si="2"/>
        <v>0</v>
      </c>
      <c r="N14" s="160">
        <v>1.5810000000000001E-2</v>
      </c>
      <c r="O14" s="160">
        <f t="shared" si="3"/>
        <v>2.4758499999999999</v>
      </c>
      <c r="P14" s="160">
        <v>0</v>
      </c>
      <c r="Q14" s="160">
        <f t="shared" si="4"/>
        <v>0</v>
      </c>
      <c r="R14" s="160"/>
      <c r="S14" s="160"/>
      <c r="T14" s="161">
        <v>0.24845</v>
      </c>
      <c r="U14" s="160">
        <f t="shared" si="5"/>
        <v>38.909999999999997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126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>
        <v>6</v>
      </c>
      <c r="B15" s="157" t="s">
        <v>135</v>
      </c>
      <c r="C15" s="180" t="s">
        <v>136</v>
      </c>
      <c r="D15" s="159" t="s">
        <v>125</v>
      </c>
      <c r="E15" s="165">
        <v>156.6</v>
      </c>
      <c r="F15" s="186"/>
      <c r="G15" s="251">
        <f t="shared" si="6"/>
        <v>0</v>
      </c>
      <c r="H15" s="165">
        <v>7.26</v>
      </c>
      <c r="I15" s="165">
        <f t="shared" si="0"/>
        <v>1136.92</v>
      </c>
      <c r="J15" s="165">
        <v>127.24</v>
      </c>
      <c r="K15" s="165">
        <f t="shared" si="1"/>
        <v>19925.78</v>
      </c>
      <c r="L15" s="165">
        <v>21</v>
      </c>
      <c r="M15" s="165">
        <f t="shared" si="2"/>
        <v>0</v>
      </c>
      <c r="N15" s="160">
        <v>6.3499999999999997E-3</v>
      </c>
      <c r="O15" s="160">
        <f t="shared" si="3"/>
        <v>0.99441000000000002</v>
      </c>
      <c r="P15" s="160">
        <v>0</v>
      </c>
      <c r="Q15" s="160">
        <f t="shared" si="4"/>
        <v>0</v>
      </c>
      <c r="R15" s="160"/>
      <c r="S15" s="160"/>
      <c r="T15" s="161">
        <v>0.31900000000000001</v>
      </c>
      <c r="U15" s="160">
        <f t="shared" si="5"/>
        <v>49.96</v>
      </c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126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>
        <v>7</v>
      </c>
      <c r="B16" s="157" t="s">
        <v>137</v>
      </c>
      <c r="C16" s="180" t="s">
        <v>138</v>
      </c>
      <c r="D16" s="159" t="s">
        <v>125</v>
      </c>
      <c r="E16" s="165">
        <v>6.34</v>
      </c>
      <c r="F16" s="186"/>
      <c r="G16" s="251">
        <f t="shared" si="6"/>
        <v>0</v>
      </c>
      <c r="H16" s="165">
        <v>45.03</v>
      </c>
      <c r="I16" s="165">
        <f t="shared" si="0"/>
        <v>285.49</v>
      </c>
      <c r="J16" s="165">
        <v>285.47000000000003</v>
      </c>
      <c r="K16" s="165">
        <f t="shared" si="1"/>
        <v>1809.88</v>
      </c>
      <c r="L16" s="165">
        <v>21</v>
      </c>
      <c r="M16" s="165">
        <f t="shared" si="2"/>
        <v>0</v>
      </c>
      <c r="N16" s="160">
        <v>4.7660000000000001E-2</v>
      </c>
      <c r="O16" s="160">
        <f t="shared" si="3"/>
        <v>0.30215999999999998</v>
      </c>
      <c r="P16" s="160">
        <v>0</v>
      </c>
      <c r="Q16" s="160">
        <f t="shared" si="4"/>
        <v>0</v>
      </c>
      <c r="R16" s="160"/>
      <c r="S16" s="160"/>
      <c r="T16" s="161">
        <v>0.65600000000000003</v>
      </c>
      <c r="U16" s="160">
        <f t="shared" si="5"/>
        <v>4.16</v>
      </c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126</v>
      </c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x14ac:dyDescent="0.2">
      <c r="A17" s="152" t="s">
        <v>121</v>
      </c>
      <c r="B17" s="158" t="s">
        <v>64</v>
      </c>
      <c r="C17" s="181" t="s">
        <v>65</v>
      </c>
      <c r="D17" s="162"/>
      <c r="E17" s="166"/>
      <c r="F17" s="187"/>
      <c r="G17" s="190">
        <f>SUMIF(AE18:AE18,"&lt;&gt;NOR",G18:G18)</f>
        <v>0</v>
      </c>
      <c r="H17" s="166"/>
      <c r="I17" s="166">
        <f>SUM(I18:I18)</f>
        <v>2535.15</v>
      </c>
      <c r="J17" s="166"/>
      <c r="K17" s="166">
        <f>SUM(K18:K18)</f>
        <v>3926.06</v>
      </c>
      <c r="L17" s="166"/>
      <c r="M17" s="166">
        <f>SUM(M18:M18)</f>
        <v>0</v>
      </c>
      <c r="N17" s="163"/>
      <c r="O17" s="163">
        <f>SUM(O18:O18)</f>
        <v>8.4720000000000004E-2</v>
      </c>
      <c r="P17" s="163"/>
      <c r="Q17" s="163">
        <f>SUM(Q18:Q18)</f>
        <v>0</v>
      </c>
      <c r="R17" s="163"/>
      <c r="S17" s="163"/>
      <c r="T17" s="164"/>
      <c r="U17" s="163">
        <f>SUM(U18:U18)</f>
        <v>11.47</v>
      </c>
      <c r="AE17" t="s">
        <v>122</v>
      </c>
    </row>
    <row r="18" spans="1:60" outlineLevel="1" x14ac:dyDescent="0.2">
      <c r="A18" s="151">
        <v>8</v>
      </c>
      <c r="B18" s="157" t="s">
        <v>139</v>
      </c>
      <c r="C18" s="180" t="s">
        <v>140</v>
      </c>
      <c r="D18" s="159" t="s">
        <v>125</v>
      </c>
      <c r="E18" s="165">
        <v>53.62</v>
      </c>
      <c r="F18" s="186"/>
      <c r="G18" s="251">
        <f>F18*E18</f>
        <v>0</v>
      </c>
      <c r="H18" s="165">
        <v>47.28</v>
      </c>
      <c r="I18" s="165">
        <f>ROUND(E18*H18,2)</f>
        <v>2535.15</v>
      </c>
      <c r="J18" s="165">
        <v>73.22</v>
      </c>
      <c r="K18" s="165">
        <f>ROUND(E18*J18,2)</f>
        <v>3926.06</v>
      </c>
      <c r="L18" s="165">
        <v>21</v>
      </c>
      <c r="M18" s="165">
        <f>G18*(1+L18/100)</f>
        <v>0</v>
      </c>
      <c r="N18" s="160">
        <v>1.58E-3</v>
      </c>
      <c r="O18" s="160">
        <f>ROUND(E18*N18,5)</f>
        <v>8.4720000000000004E-2</v>
      </c>
      <c r="P18" s="160">
        <v>0</v>
      </c>
      <c r="Q18" s="160">
        <f>ROUND(E18*P18,5)</f>
        <v>0</v>
      </c>
      <c r="R18" s="160"/>
      <c r="S18" s="160"/>
      <c r="T18" s="161">
        <v>0.214</v>
      </c>
      <c r="U18" s="160">
        <f>ROUND(E18*T18,2)</f>
        <v>11.47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126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">
      <c r="A19" s="152" t="s">
        <v>121</v>
      </c>
      <c r="B19" s="158" t="s">
        <v>66</v>
      </c>
      <c r="C19" s="181" t="s">
        <v>67</v>
      </c>
      <c r="D19" s="162"/>
      <c r="E19" s="166"/>
      <c r="F19" s="187"/>
      <c r="G19" s="190">
        <f>SUMIF(AE20:AE20,"&lt;&gt;NOR",G20:G20)</f>
        <v>0</v>
      </c>
      <c r="H19" s="166"/>
      <c r="I19" s="166">
        <f>SUM(I20:I20)</f>
        <v>77.75</v>
      </c>
      <c r="J19" s="166"/>
      <c r="K19" s="166">
        <f>SUM(K20:K20)</f>
        <v>5311.06</v>
      </c>
      <c r="L19" s="166"/>
      <c r="M19" s="166">
        <f>SUM(M20:M20)</f>
        <v>0</v>
      </c>
      <c r="N19" s="163"/>
      <c r="O19" s="163">
        <f>SUM(O20:O20)</f>
        <v>2.14E-3</v>
      </c>
      <c r="P19" s="163"/>
      <c r="Q19" s="163">
        <f>SUM(Q20:Q20)</f>
        <v>0</v>
      </c>
      <c r="R19" s="163"/>
      <c r="S19" s="163"/>
      <c r="T19" s="164"/>
      <c r="U19" s="163">
        <f>SUM(U20:U20)</f>
        <v>16.510000000000002</v>
      </c>
      <c r="AE19" t="s">
        <v>122</v>
      </c>
    </row>
    <row r="20" spans="1:60" outlineLevel="1" x14ac:dyDescent="0.2">
      <c r="A20" s="151">
        <v>9</v>
      </c>
      <c r="B20" s="157" t="s">
        <v>141</v>
      </c>
      <c r="C20" s="180" t="s">
        <v>142</v>
      </c>
      <c r="D20" s="159" t="s">
        <v>125</v>
      </c>
      <c r="E20" s="165">
        <v>53.62</v>
      </c>
      <c r="F20" s="186"/>
      <c r="G20" s="251">
        <f>F20*E20</f>
        <v>0</v>
      </c>
      <c r="H20" s="165">
        <v>1.45</v>
      </c>
      <c r="I20" s="165">
        <f>ROUND(E20*H20,2)</f>
        <v>77.75</v>
      </c>
      <c r="J20" s="165">
        <v>99.05</v>
      </c>
      <c r="K20" s="165">
        <f>ROUND(E20*J20,2)</f>
        <v>5311.06</v>
      </c>
      <c r="L20" s="165">
        <v>21</v>
      </c>
      <c r="M20" s="165">
        <f>G20*(1+L20/100)</f>
        <v>0</v>
      </c>
      <c r="N20" s="160">
        <v>4.0000000000000003E-5</v>
      </c>
      <c r="O20" s="160">
        <f>ROUND(E20*N20,5)</f>
        <v>2.14E-3</v>
      </c>
      <c r="P20" s="160">
        <v>0</v>
      </c>
      <c r="Q20" s="160">
        <f>ROUND(E20*P20,5)</f>
        <v>0</v>
      </c>
      <c r="R20" s="160"/>
      <c r="S20" s="160"/>
      <c r="T20" s="161">
        <v>0.308</v>
      </c>
      <c r="U20" s="160">
        <f>ROUND(E20*T20,2)</f>
        <v>16.510000000000002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126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52" t="s">
        <v>121</v>
      </c>
      <c r="B21" s="158" t="s">
        <v>68</v>
      </c>
      <c r="C21" s="181" t="s">
        <v>69</v>
      </c>
      <c r="D21" s="162"/>
      <c r="E21" s="166"/>
      <c r="F21" s="187"/>
      <c r="G21" s="190">
        <f>SUMIF(AE22:AE23,"&lt;&gt;NOR",G22:G23)</f>
        <v>0</v>
      </c>
      <c r="H21" s="166"/>
      <c r="I21" s="166">
        <f>SUM(I22:I22)</f>
        <v>0</v>
      </c>
      <c r="J21" s="166"/>
      <c r="K21" s="166">
        <f>SUM(K22:K22)</f>
        <v>634.11</v>
      </c>
      <c r="L21" s="166"/>
      <c r="M21" s="166">
        <f>SUM(M22:M22)</f>
        <v>0</v>
      </c>
      <c r="N21" s="163"/>
      <c r="O21" s="163">
        <f>SUM(O22:O22)</f>
        <v>0</v>
      </c>
      <c r="P21" s="163"/>
      <c r="Q21" s="163">
        <f>SUM(Q22:Q22)</f>
        <v>0.1804</v>
      </c>
      <c r="R21" s="163"/>
      <c r="S21" s="163"/>
      <c r="T21" s="164"/>
      <c r="U21" s="163">
        <f>SUM(U22:U22)</f>
        <v>2.0699999999999998</v>
      </c>
      <c r="AE21" t="s">
        <v>122</v>
      </c>
    </row>
    <row r="22" spans="1:60" ht="22.5" outlineLevel="1" x14ac:dyDescent="0.2">
      <c r="A22" s="151">
        <v>10</v>
      </c>
      <c r="B22" s="157" t="s">
        <v>143</v>
      </c>
      <c r="C22" s="180" t="s">
        <v>144</v>
      </c>
      <c r="D22" s="159" t="s">
        <v>125</v>
      </c>
      <c r="E22" s="165">
        <v>9.02</v>
      </c>
      <c r="F22" s="186"/>
      <c r="G22" s="251">
        <f>F22*E22</f>
        <v>0</v>
      </c>
      <c r="H22" s="165">
        <v>0</v>
      </c>
      <c r="I22" s="165">
        <f>ROUND(E22*H22,2)</f>
        <v>0</v>
      </c>
      <c r="J22" s="165">
        <v>70.3</v>
      </c>
      <c r="K22" s="165">
        <f>ROUND(E22*J22,2)</f>
        <v>634.11</v>
      </c>
      <c r="L22" s="165">
        <v>21</v>
      </c>
      <c r="M22" s="165">
        <f>G22*(1+L22/100)</f>
        <v>0</v>
      </c>
      <c r="N22" s="160">
        <v>0</v>
      </c>
      <c r="O22" s="160">
        <f>ROUND(E22*N22,5)</f>
        <v>0</v>
      </c>
      <c r="P22" s="160">
        <v>0.02</v>
      </c>
      <c r="Q22" s="160">
        <f>ROUND(E22*P22,5)</f>
        <v>0.1804</v>
      </c>
      <c r="R22" s="160"/>
      <c r="S22" s="160"/>
      <c r="T22" s="161">
        <v>0.23</v>
      </c>
      <c r="U22" s="160">
        <f>ROUND(E22*T22,2)</f>
        <v>2.0699999999999998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126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>
        <v>11</v>
      </c>
      <c r="B23" s="157" t="s">
        <v>282</v>
      </c>
      <c r="C23" s="180" t="s">
        <v>283</v>
      </c>
      <c r="D23" s="159" t="s">
        <v>125</v>
      </c>
      <c r="E23" s="165">
        <v>8.1579999999999995</v>
      </c>
      <c r="F23" s="186"/>
      <c r="G23" s="251">
        <f>F23*E23</f>
        <v>0</v>
      </c>
      <c r="H23" s="165"/>
      <c r="I23" s="165"/>
      <c r="J23" s="165"/>
      <c r="K23" s="165"/>
      <c r="L23" s="165"/>
      <c r="M23" s="165"/>
      <c r="N23" s="160"/>
      <c r="O23" s="160"/>
      <c r="P23" s="160"/>
      <c r="Q23" s="160"/>
      <c r="R23" s="160"/>
      <c r="S23" s="160"/>
      <c r="T23" s="161"/>
      <c r="U23" s="16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x14ac:dyDescent="0.2">
      <c r="A24" s="152" t="s">
        <v>121</v>
      </c>
      <c r="B24" s="158" t="s">
        <v>70</v>
      </c>
      <c r="C24" s="181" t="s">
        <v>71</v>
      </c>
      <c r="D24" s="162"/>
      <c r="E24" s="166"/>
      <c r="F24" s="187"/>
      <c r="G24" s="190">
        <f>SUMIF(AE25:AE32,"&lt;&gt;NOR",G25:G32)</f>
        <v>0</v>
      </c>
      <c r="H24" s="166"/>
      <c r="I24" s="166">
        <f>SUM(I25:I32)</f>
        <v>0</v>
      </c>
      <c r="J24" s="166"/>
      <c r="K24" s="166">
        <f>SUM(K25:K32)</f>
        <v>14871.800000000001</v>
      </c>
      <c r="L24" s="166"/>
      <c r="M24" s="166">
        <f>SUM(M25:M32)</f>
        <v>0</v>
      </c>
      <c r="N24" s="163"/>
      <c r="O24" s="163">
        <f>SUM(O25:O32)</f>
        <v>0</v>
      </c>
      <c r="P24" s="163"/>
      <c r="Q24" s="163">
        <f>SUM(Q25:Q32)</f>
        <v>3.3238000000000003</v>
      </c>
      <c r="R24" s="163"/>
      <c r="S24" s="163"/>
      <c r="T24" s="164"/>
      <c r="U24" s="163">
        <f>SUM(U25:U32)</f>
        <v>34.39</v>
      </c>
      <c r="AE24" t="s">
        <v>122</v>
      </c>
    </row>
    <row r="25" spans="1:60" outlineLevel="1" x14ac:dyDescent="0.2">
      <c r="A25" s="151">
        <v>12</v>
      </c>
      <c r="B25" s="157" t="s">
        <v>145</v>
      </c>
      <c r="C25" s="180" t="s">
        <v>146</v>
      </c>
      <c r="D25" s="159" t="s">
        <v>125</v>
      </c>
      <c r="E25" s="165">
        <v>25.85</v>
      </c>
      <c r="F25" s="186"/>
      <c r="G25" s="251">
        <f>F25*E25</f>
        <v>0</v>
      </c>
      <c r="H25" s="165">
        <v>0</v>
      </c>
      <c r="I25" s="165">
        <f t="shared" ref="I25:I32" si="7">ROUND(E25*H25,2)</f>
        <v>0</v>
      </c>
      <c r="J25" s="165">
        <v>91.7</v>
      </c>
      <c r="K25" s="165">
        <f t="shared" ref="K25:K32" si="8">ROUND(E25*J25,2)</f>
        <v>2370.4499999999998</v>
      </c>
      <c r="L25" s="165">
        <v>21</v>
      </c>
      <c r="M25" s="165">
        <f t="shared" ref="M25:M32" si="9">G25*(1+L25/100)</f>
        <v>0</v>
      </c>
      <c r="N25" s="160">
        <v>0</v>
      </c>
      <c r="O25" s="160">
        <f t="shared" ref="O25:O32" si="10">ROUND(E25*N25,5)</f>
        <v>0</v>
      </c>
      <c r="P25" s="160">
        <v>6.8000000000000005E-2</v>
      </c>
      <c r="Q25" s="160">
        <f t="shared" ref="Q25:Q32" si="11">ROUND(E25*P25,5)</f>
        <v>1.7578</v>
      </c>
      <c r="R25" s="160"/>
      <c r="S25" s="160"/>
      <c r="T25" s="161">
        <v>0.3</v>
      </c>
      <c r="U25" s="160">
        <f t="shared" ref="U25:U32" si="12">ROUND(E25*T25,2)</f>
        <v>7.76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126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>
        <v>13</v>
      </c>
      <c r="B26" s="157" t="s">
        <v>147</v>
      </c>
      <c r="C26" s="180" t="s">
        <v>148</v>
      </c>
      <c r="D26" s="159" t="s">
        <v>125</v>
      </c>
      <c r="E26" s="165">
        <v>156.6</v>
      </c>
      <c r="F26" s="186"/>
      <c r="G26" s="251">
        <f t="shared" ref="G26:G32" si="13">F26*E26</f>
        <v>0</v>
      </c>
      <c r="H26" s="165">
        <v>0</v>
      </c>
      <c r="I26" s="165">
        <f t="shared" si="7"/>
        <v>0</v>
      </c>
      <c r="J26" s="165">
        <v>21.8</v>
      </c>
      <c r="K26" s="165">
        <f t="shared" si="8"/>
        <v>3413.88</v>
      </c>
      <c r="L26" s="165">
        <v>21</v>
      </c>
      <c r="M26" s="165">
        <f t="shared" si="9"/>
        <v>0</v>
      </c>
      <c r="N26" s="160">
        <v>0</v>
      </c>
      <c r="O26" s="160">
        <f t="shared" si="10"/>
        <v>0</v>
      </c>
      <c r="P26" s="160">
        <v>0.01</v>
      </c>
      <c r="Q26" s="160">
        <f t="shared" si="11"/>
        <v>1.5660000000000001</v>
      </c>
      <c r="R26" s="160"/>
      <c r="S26" s="160"/>
      <c r="T26" s="161">
        <v>0.08</v>
      </c>
      <c r="U26" s="160">
        <f t="shared" si="12"/>
        <v>12.53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126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>
        <v>14</v>
      </c>
      <c r="B27" s="157" t="s">
        <v>149</v>
      </c>
      <c r="C27" s="180" t="s">
        <v>150</v>
      </c>
      <c r="D27" s="159" t="s">
        <v>151</v>
      </c>
      <c r="E27" s="165">
        <v>3.61</v>
      </c>
      <c r="F27" s="186"/>
      <c r="G27" s="251">
        <f t="shared" si="13"/>
        <v>0</v>
      </c>
      <c r="H27" s="165">
        <v>0</v>
      </c>
      <c r="I27" s="165">
        <f t="shared" si="7"/>
        <v>0</v>
      </c>
      <c r="J27" s="165">
        <v>257</v>
      </c>
      <c r="K27" s="165">
        <f t="shared" si="8"/>
        <v>927.77</v>
      </c>
      <c r="L27" s="165">
        <v>21</v>
      </c>
      <c r="M27" s="165">
        <f t="shared" si="9"/>
        <v>0</v>
      </c>
      <c r="N27" s="160">
        <v>0</v>
      </c>
      <c r="O27" s="160">
        <f t="shared" si="10"/>
        <v>0</v>
      </c>
      <c r="P27" s="160">
        <v>0</v>
      </c>
      <c r="Q27" s="160">
        <f t="shared" si="11"/>
        <v>0</v>
      </c>
      <c r="R27" s="160"/>
      <c r="S27" s="160"/>
      <c r="T27" s="161">
        <v>0.94199999999999995</v>
      </c>
      <c r="U27" s="160">
        <f t="shared" si="12"/>
        <v>3.4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126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>
        <v>15</v>
      </c>
      <c r="B28" s="157" t="s">
        <v>152</v>
      </c>
      <c r="C28" s="180" t="s">
        <v>153</v>
      </c>
      <c r="D28" s="159" t="s">
        <v>151</v>
      </c>
      <c r="E28" s="165">
        <v>16</v>
      </c>
      <c r="F28" s="186"/>
      <c r="G28" s="251">
        <f t="shared" si="13"/>
        <v>0</v>
      </c>
      <c r="H28" s="165">
        <v>0</v>
      </c>
      <c r="I28" s="165">
        <f t="shared" si="7"/>
        <v>0</v>
      </c>
      <c r="J28" s="165">
        <v>28.6</v>
      </c>
      <c r="K28" s="165">
        <f t="shared" si="8"/>
        <v>457.6</v>
      </c>
      <c r="L28" s="165">
        <v>21</v>
      </c>
      <c r="M28" s="165">
        <f t="shared" si="9"/>
        <v>0</v>
      </c>
      <c r="N28" s="160">
        <v>0</v>
      </c>
      <c r="O28" s="160">
        <f t="shared" si="10"/>
        <v>0</v>
      </c>
      <c r="P28" s="160">
        <v>0</v>
      </c>
      <c r="Q28" s="160">
        <f t="shared" si="11"/>
        <v>0</v>
      </c>
      <c r="R28" s="160"/>
      <c r="S28" s="160"/>
      <c r="T28" s="161">
        <v>0.105</v>
      </c>
      <c r="U28" s="160">
        <f t="shared" si="12"/>
        <v>1.68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126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>
        <v>16</v>
      </c>
      <c r="B29" s="157" t="s">
        <v>154</v>
      </c>
      <c r="C29" s="180" t="s">
        <v>155</v>
      </c>
      <c r="D29" s="159" t="s">
        <v>151</v>
      </c>
      <c r="E29" s="165">
        <v>3.61</v>
      </c>
      <c r="F29" s="186"/>
      <c r="G29" s="251">
        <f t="shared" si="13"/>
        <v>0</v>
      </c>
      <c r="H29" s="165">
        <v>0</v>
      </c>
      <c r="I29" s="165">
        <f t="shared" si="7"/>
        <v>0</v>
      </c>
      <c r="J29" s="165">
        <v>548</v>
      </c>
      <c r="K29" s="165">
        <f t="shared" si="8"/>
        <v>1978.28</v>
      </c>
      <c r="L29" s="165">
        <v>21</v>
      </c>
      <c r="M29" s="165">
        <f t="shared" si="9"/>
        <v>0</v>
      </c>
      <c r="N29" s="160">
        <v>0</v>
      </c>
      <c r="O29" s="160">
        <f t="shared" si="10"/>
        <v>0</v>
      </c>
      <c r="P29" s="160">
        <v>0</v>
      </c>
      <c r="Q29" s="160">
        <f t="shared" si="11"/>
        <v>0</v>
      </c>
      <c r="R29" s="160"/>
      <c r="S29" s="160"/>
      <c r="T29" s="161">
        <v>2.0089999999999999</v>
      </c>
      <c r="U29" s="160">
        <f t="shared" si="12"/>
        <v>7.25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126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>
        <v>17</v>
      </c>
      <c r="B30" s="157" t="s">
        <v>156</v>
      </c>
      <c r="C30" s="180" t="s">
        <v>157</v>
      </c>
      <c r="D30" s="159" t="s">
        <v>151</v>
      </c>
      <c r="E30" s="165">
        <v>3.61</v>
      </c>
      <c r="F30" s="186"/>
      <c r="G30" s="251">
        <f t="shared" si="13"/>
        <v>0</v>
      </c>
      <c r="H30" s="165">
        <v>0</v>
      </c>
      <c r="I30" s="165">
        <f t="shared" si="7"/>
        <v>0</v>
      </c>
      <c r="J30" s="165">
        <v>194.5</v>
      </c>
      <c r="K30" s="165">
        <f t="shared" si="8"/>
        <v>702.15</v>
      </c>
      <c r="L30" s="165">
        <v>21</v>
      </c>
      <c r="M30" s="165">
        <f t="shared" si="9"/>
        <v>0</v>
      </c>
      <c r="N30" s="160">
        <v>0</v>
      </c>
      <c r="O30" s="160">
        <f t="shared" si="10"/>
        <v>0</v>
      </c>
      <c r="P30" s="160">
        <v>0</v>
      </c>
      <c r="Q30" s="160">
        <f t="shared" si="11"/>
        <v>0</v>
      </c>
      <c r="R30" s="160"/>
      <c r="S30" s="160"/>
      <c r="T30" s="161">
        <v>0.49</v>
      </c>
      <c r="U30" s="160">
        <f t="shared" si="12"/>
        <v>1.77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126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>
        <v>18</v>
      </c>
      <c r="B31" s="157" t="s">
        <v>158</v>
      </c>
      <c r="C31" s="180" t="s">
        <v>159</v>
      </c>
      <c r="D31" s="159" t="s">
        <v>151</v>
      </c>
      <c r="E31" s="165">
        <v>36.11</v>
      </c>
      <c r="F31" s="186"/>
      <c r="G31" s="251">
        <f t="shared" si="13"/>
        <v>0</v>
      </c>
      <c r="H31" s="165">
        <v>0</v>
      </c>
      <c r="I31" s="165">
        <f t="shared" si="7"/>
        <v>0</v>
      </c>
      <c r="J31" s="165">
        <v>15.6</v>
      </c>
      <c r="K31" s="165">
        <f t="shared" si="8"/>
        <v>563.32000000000005</v>
      </c>
      <c r="L31" s="165">
        <v>21</v>
      </c>
      <c r="M31" s="165">
        <f t="shared" si="9"/>
        <v>0</v>
      </c>
      <c r="N31" s="160">
        <v>0</v>
      </c>
      <c r="O31" s="160">
        <f t="shared" si="10"/>
        <v>0</v>
      </c>
      <c r="P31" s="160">
        <v>0</v>
      </c>
      <c r="Q31" s="160">
        <f t="shared" si="11"/>
        <v>0</v>
      </c>
      <c r="R31" s="160"/>
      <c r="S31" s="160"/>
      <c r="T31" s="161">
        <v>0</v>
      </c>
      <c r="U31" s="160">
        <f t="shared" si="12"/>
        <v>0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126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1">
        <v>19</v>
      </c>
      <c r="B32" s="157" t="s">
        <v>160</v>
      </c>
      <c r="C32" s="180" t="s">
        <v>161</v>
      </c>
      <c r="D32" s="159" t="s">
        <v>151</v>
      </c>
      <c r="E32" s="165">
        <v>3.61</v>
      </c>
      <c r="F32" s="186"/>
      <c r="G32" s="251">
        <f t="shared" si="13"/>
        <v>0</v>
      </c>
      <c r="H32" s="165">
        <v>0</v>
      </c>
      <c r="I32" s="165">
        <f t="shared" si="7"/>
        <v>0</v>
      </c>
      <c r="J32" s="165">
        <v>1235</v>
      </c>
      <c r="K32" s="165">
        <f t="shared" si="8"/>
        <v>4458.3500000000004</v>
      </c>
      <c r="L32" s="165">
        <v>21</v>
      </c>
      <c r="M32" s="165">
        <f t="shared" si="9"/>
        <v>0</v>
      </c>
      <c r="N32" s="160">
        <v>0</v>
      </c>
      <c r="O32" s="160">
        <f t="shared" si="10"/>
        <v>0</v>
      </c>
      <c r="P32" s="160">
        <v>0</v>
      </c>
      <c r="Q32" s="160">
        <f t="shared" si="11"/>
        <v>0</v>
      </c>
      <c r="R32" s="160"/>
      <c r="S32" s="160"/>
      <c r="T32" s="161">
        <v>0</v>
      </c>
      <c r="U32" s="160">
        <f t="shared" si="12"/>
        <v>0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126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x14ac:dyDescent="0.2">
      <c r="A33" s="152" t="s">
        <v>121</v>
      </c>
      <c r="B33" s="158" t="s">
        <v>72</v>
      </c>
      <c r="C33" s="181" t="s">
        <v>73</v>
      </c>
      <c r="D33" s="162"/>
      <c r="E33" s="166"/>
      <c r="F33" s="187"/>
      <c r="G33" s="190">
        <f>SUMIF(AE34:AE34,"&lt;&gt;NOR",G34:G34)</f>
        <v>0</v>
      </c>
      <c r="H33" s="166"/>
      <c r="I33" s="166">
        <f>SUM(I34:I34)</f>
        <v>0</v>
      </c>
      <c r="J33" s="166"/>
      <c r="K33" s="166">
        <f>SUM(K34:K34)</f>
        <v>5859.22</v>
      </c>
      <c r="L33" s="166"/>
      <c r="M33" s="166">
        <f>SUM(M34:M34)</f>
        <v>0</v>
      </c>
      <c r="N33" s="163"/>
      <c r="O33" s="163">
        <f>SUM(O34:O34)</f>
        <v>0</v>
      </c>
      <c r="P33" s="163"/>
      <c r="Q33" s="163">
        <f>SUM(Q34:Q34)</f>
        <v>0</v>
      </c>
      <c r="R33" s="163"/>
      <c r="S33" s="163"/>
      <c r="T33" s="164"/>
      <c r="U33" s="163">
        <f>SUM(U34:U34)</f>
        <v>17.16</v>
      </c>
      <c r="AE33" t="s">
        <v>122</v>
      </c>
    </row>
    <row r="34" spans="1:60" outlineLevel="1" x14ac:dyDescent="0.2">
      <c r="A34" s="151">
        <v>20</v>
      </c>
      <c r="B34" s="157" t="s">
        <v>162</v>
      </c>
      <c r="C34" s="180" t="s">
        <v>163</v>
      </c>
      <c r="D34" s="159" t="s">
        <v>151</v>
      </c>
      <c r="E34" s="165">
        <v>9.07</v>
      </c>
      <c r="F34" s="186"/>
      <c r="G34" s="251">
        <f>F34*E34</f>
        <v>0</v>
      </c>
      <c r="H34" s="165">
        <v>0</v>
      </c>
      <c r="I34" s="165">
        <f>ROUND(E34*H34,2)</f>
        <v>0</v>
      </c>
      <c r="J34" s="165">
        <v>646</v>
      </c>
      <c r="K34" s="165">
        <f>ROUND(E34*J34,2)</f>
        <v>5859.22</v>
      </c>
      <c r="L34" s="165">
        <v>21</v>
      </c>
      <c r="M34" s="165">
        <f>G34*(1+L34/100)</f>
        <v>0</v>
      </c>
      <c r="N34" s="160">
        <v>0</v>
      </c>
      <c r="O34" s="160">
        <f>ROUND(E34*N34,5)</f>
        <v>0</v>
      </c>
      <c r="P34" s="160">
        <v>0</v>
      </c>
      <c r="Q34" s="160">
        <f>ROUND(E34*P34,5)</f>
        <v>0</v>
      </c>
      <c r="R34" s="160"/>
      <c r="S34" s="160"/>
      <c r="T34" s="161">
        <v>1.8919999999999999</v>
      </c>
      <c r="U34" s="160">
        <f>ROUND(E34*T34,2)</f>
        <v>17.16</v>
      </c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126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x14ac:dyDescent="0.2">
      <c r="A35" s="152" t="s">
        <v>121</v>
      </c>
      <c r="B35" s="158" t="s">
        <v>74</v>
      </c>
      <c r="C35" s="181" t="s">
        <v>75</v>
      </c>
      <c r="D35" s="162"/>
      <c r="E35" s="166"/>
      <c r="F35" s="187"/>
      <c r="G35" s="190">
        <f>SUMIF(AE36:AE38,"&lt;&gt;NOR",G36:G38)</f>
        <v>0</v>
      </c>
      <c r="H35" s="166"/>
      <c r="I35" s="166">
        <f>SUM(I36:I38)</f>
        <v>2488.06</v>
      </c>
      <c r="J35" s="166"/>
      <c r="K35" s="166">
        <f>SUM(K36:K38)</f>
        <v>1274.74</v>
      </c>
      <c r="L35" s="166"/>
      <c r="M35" s="166">
        <f>SUM(M36:M38)</f>
        <v>0</v>
      </c>
      <c r="N35" s="163"/>
      <c r="O35" s="163">
        <f>SUM(O36:O38)</f>
        <v>1.7129999999999999E-2</v>
      </c>
      <c r="P35" s="163"/>
      <c r="Q35" s="163">
        <f>SUM(Q36:Q38)</f>
        <v>0</v>
      </c>
      <c r="R35" s="163"/>
      <c r="S35" s="163"/>
      <c r="T35" s="164"/>
      <c r="U35" s="163">
        <f>SUM(U36:U38)</f>
        <v>3.04</v>
      </c>
      <c r="AE35" t="s">
        <v>122</v>
      </c>
    </row>
    <row r="36" spans="1:60" ht="22.5" outlineLevel="1" x14ac:dyDescent="0.2">
      <c r="A36" s="151">
        <v>21</v>
      </c>
      <c r="B36" s="157" t="s">
        <v>164</v>
      </c>
      <c r="C36" s="180" t="s">
        <v>165</v>
      </c>
      <c r="D36" s="159" t="s">
        <v>125</v>
      </c>
      <c r="E36" s="165">
        <v>9.41</v>
      </c>
      <c r="F36" s="186"/>
      <c r="G36" s="251">
        <f>F36*E36</f>
        <v>0</v>
      </c>
      <c r="H36" s="165">
        <v>177.06</v>
      </c>
      <c r="I36" s="165">
        <f>ROUND(E36*H36,2)</f>
        <v>1666.13</v>
      </c>
      <c r="J36" s="165">
        <v>99.44</v>
      </c>
      <c r="K36" s="165">
        <f>ROUND(E36*J36,2)</f>
        <v>935.73</v>
      </c>
      <c r="L36" s="165">
        <v>21</v>
      </c>
      <c r="M36" s="165">
        <f>G36*(1+L36/100)</f>
        <v>0</v>
      </c>
      <c r="N36" s="160">
        <v>1.58E-3</v>
      </c>
      <c r="O36" s="160">
        <f>ROUND(E36*N36,5)</f>
        <v>1.487E-2</v>
      </c>
      <c r="P36" s="160">
        <v>0</v>
      </c>
      <c r="Q36" s="160">
        <f>ROUND(E36*P36,5)</f>
        <v>0</v>
      </c>
      <c r="R36" s="160"/>
      <c r="S36" s="160"/>
      <c r="T36" s="161">
        <v>0.24</v>
      </c>
      <c r="U36" s="160">
        <f>ROUND(E36*T36,2)</f>
        <v>2.2599999999999998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126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1">
        <v>22</v>
      </c>
      <c r="B37" s="157" t="s">
        <v>166</v>
      </c>
      <c r="C37" s="180" t="s">
        <v>167</v>
      </c>
      <c r="D37" s="159" t="s">
        <v>168</v>
      </c>
      <c r="E37" s="165">
        <v>7.06</v>
      </c>
      <c r="F37" s="186"/>
      <c r="G37" s="251">
        <f t="shared" ref="G37:G38" si="14">F37*E37</f>
        <v>0</v>
      </c>
      <c r="H37" s="165">
        <v>116.42</v>
      </c>
      <c r="I37" s="165">
        <f>ROUND(E37*H37,2)</f>
        <v>821.93</v>
      </c>
      <c r="J37" s="165">
        <v>45.58</v>
      </c>
      <c r="K37" s="165">
        <f>ROUND(E37*J37,2)</f>
        <v>321.79000000000002</v>
      </c>
      <c r="L37" s="165">
        <v>21</v>
      </c>
      <c r="M37" s="165">
        <f>G37*(1+L37/100)</f>
        <v>0</v>
      </c>
      <c r="N37" s="160">
        <v>3.2000000000000003E-4</v>
      </c>
      <c r="O37" s="160">
        <f>ROUND(E37*N37,5)</f>
        <v>2.2599999999999999E-3</v>
      </c>
      <c r="P37" s="160">
        <v>0</v>
      </c>
      <c r="Q37" s="160">
        <f>ROUND(E37*P37,5)</f>
        <v>0</v>
      </c>
      <c r="R37" s="160"/>
      <c r="S37" s="160"/>
      <c r="T37" s="161">
        <v>0.11</v>
      </c>
      <c r="U37" s="160">
        <f>ROUND(E37*T37,2)</f>
        <v>0.78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126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1">
        <v>23</v>
      </c>
      <c r="B38" s="157" t="s">
        <v>169</v>
      </c>
      <c r="C38" s="180" t="s">
        <v>170</v>
      </c>
      <c r="D38" s="159" t="s">
        <v>0</v>
      </c>
      <c r="E38" s="165">
        <v>4.1500000000000004</v>
      </c>
      <c r="F38" s="186"/>
      <c r="G38" s="251">
        <f t="shared" si="14"/>
        <v>0</v>
      </c>
      <c r="H38" s="165">
        <v>0</v>
      </c>
      <c r="I38" s="165">
        <f>ROUND(E38*H38,2)</f>
        <v>0</v>
      </c>
      <c r="J38" s="165">
        <v>4.1500000000000004</v>
      </c>
      <c r="K38" s="165">
        <f>ROUND(E38*J38,2)</f>
        <v>17.22</v>
      </c>
      <c r="L38" s="165">
        <v>21</v>
      </c>
      <c r="M38" s="165">
        <f>G38*(1+L38/100)</f>
        <v>0</v>
      </c>
      <c r="N38" s="160">
        <v>0</v>
      </c>
      <c r="O38" s="160">
        <f>ROUND(E38*N38,5)</f>
        <v>0</v>
      </c>
      <c r="P38" s="160">
        <v>0</v>
      </c>
      <c r="Q38" s="160">
        <f>ROUND(E38*P38,5)</f>
        <v>0</v>
      </c>
      <c r="R38" s="160"/>
      <c r="S38" s="160"/>
      <c r="T38" s="161">
        <v>0</v>
      </c>
      <c r="U38" s="160">
        <f>ROUND(E38*T38,2)</f>
        <v>0</v>
      </c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126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x14ac:dyDescent="0.2">
      <c r="A39" s="152" t="s">
        <v>121</v>
      </c>
      <c r="B39" s="158" t="s">
        <v>76</v>
      </c>
      <c r="C39" s="181" t="s">
        <v>77</v>
      </c>
      <c r="D39" s="162"/>
      <c r="E39" s="166"/>
      <c r="F39" s="187"/>
      <c r="G39" s="190">
        <f>SUMIF(AE40:AE52,"&lt;&gt;NOR",G40:G52)</f>
        <v>0</v>
      </c>
      <c r="H39" s="166"/>
      <c r="I39" s="166">
        <f>SUM(I40:I52)</f>
        <v>15184.169999999998</v>
      </c>
      <c r="J39" s="166"/>
      <c r="K39" s="166">
        <f>SUM(K40:K52)</f>
        <v>3803.51</v>
      </c>
      <c r="L39" s="166"/>
      <c r="M39" s="166">
        <f>SUM(M40:M52)</f>
        <v>0</v>
      </c>
      <c r="N39" s="163"/>
      <c r="O39" s="163">
        <f>SUM(O40:O52)</f>
        <v>9.3880000000000019E-2</v>
      </c>
      <c r="P39" s="163"/>
      <c r="Q39" s="163">
        <f>SUM(Q40:Q52)</f>
        <v>0.10691000000000001</v>
      </c>
      <c r="R39" s="163"/>
      <c r="S39" s="163"/>
      <c r="T39" s="164"/>
      <c r="U39" s="163">
        <f>SUM(U40:U52)</f>
        <v>9.15</v>
      </c>
      <c r="AE39" t="s">
        <v>122</v>
      </c>
    </row>
    <row r="40" spans="1:60" outlineLevel="1" x14ac:dyDescent="0.2">
      <c r="A40" s="151">
        <v>24</v>
      </c>
      <c r="B40" s="157" t="s">
        <v>171</v>
      </c>
      <c r="C40" s="180" t="s">
        <v>172</v>
      </c>
      <c r="D40" s="159" t="s">
        <v>173</v>
      </c>
      <c r="E40" s="165">
        <v>1</v>
      </c>
      <c r="F40" s="186"/>
      <c r="G40" s="251">
        <f>F40*E40</f>
        <v>0</v>
      </c>
      <c r="H40" s="165">
        <v>0</v>
      </c>
      <c r="I40" s="165">
        <f t="shared" ref="I40:I52" si="15">ROUND(E40*H40,2)</f>
        <v>0</v>
      </c>
      <c r="J40" s="165">
        <v>154</v>
      </c>
      <c r="K40" s="165">
        <f t="shared" ref="K40:K52" si="16">ROUND(E40*J40,2)</f>
        <v>154</v>
      </c>
      <c r="L40" s="165">
        <v>21</v>
      </c>
      <c r="M40" s="165">
        <f t="shared" ref="M40:M52" si="17">G40*(1+L40/100)</f>
        <v>0</v>
      </c>
      <c r="N40" s="160">
        <v>0</v>
      </c>
      <c r="O40" s="160">
        <f t="shared" ref="O40:O52" si="18">ROUND(E40*N40,5)</f>
        <v>0</v>
      </c>
      <c r="P40" s="160">
        <v>3.4200000000000001E-2</v>
      </c>
      <c r="Q40" s="160">
        <f t="shared" ref="Q40:Q52" si="19">ROUND(E40*P40,5)</f>
        <v>3.4200000000000001E-2</v>
      </c>
      <c r="R40" s="160"/>
      <c r="S40" s="160"/>
      <c r="T40" s="161">
        <v>0.46500000000000002</v>
      </c>
      <c r="U40" s="160">
        <f t="shared" ref="U40:U52" si="20">ROUND(E40*T40,2)</f>
        <v>0.47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126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>
        <v>25</v>
      </c>
      <c r="B41" s="157" t="s">
        <v>174</v>
      </c>
      <c r="C41" s="180" t="s">
        <v>175</v>
      </c>
      <c r="D41" s="159" t="s">
        <v>173</v>
      </c>
      <c r="E41" s="165">
        <v>1</v>
      </c>
      <c r="F41" s="186"/>
      <c r="G41" s="251">
        <f t="shared" ref="G41:G52" si="21">F41*E41</f>
        <v>0</v>
      </c>
      <c r="H41" s="165">
        <v>0</v>
      </c>
      <c r="I41" s="165">
        <f t="shared" si="15"/>
        <v>0</v>
      </c>
      <c r="J41" s="165">
        <v>126.5</v>
      </c>
      <c r="K41" s="165">
        <f t="shared" si="16"/>
        <v>126.5</v>
      </c>
      <c r="L41" s="165">
        <v>21</v>
      </c>
      <c r="M41" s="165">
        <f t="shared" si="17"/>
        <v>0</v>
      </c>
      <c r="N41" s="160">
        <v>0</v>
      </c>
      <c r="O41" s="160">
        <f t="shared" si="18"/>
        <v>0</v>
      </c>
      <c r="P41" s="160">
        <v>1.9460000000000002E-2</v>
      </c>
      <c r="Q41" s="160">
        <f t="shared" si="19"/>
        <v>1.9460000000000002E-2</v>
      </c>
      <c r="R41" s="160"/>
      <c r="S41" s="160"/>
      <c r="T41" s="161">
        <v>0.38200000000000001</v>
      </c>
      <c r="U41" s="160">
        <f t="shared" si="20"/>
        <v>0.38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126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>
        <v>26</v>
      </c>
      <c r="B42" s="157" t="s">
        <v>176</v>
      </c>
      <c r="C42" s="180" t="s">
        <v>177</v>
      </c>
      <c r="D42" s="159" t="s">
        <v>173</v>
      </c>
      <c r="E42" s="165">
        <v>1</v>
      </c>
      <c r="F42" s="186"/>
      <c r="G42" s="251">
        <f t="shared" si="21"/>
        <v>0</v>
      </c>
      <c r="H42" s="165">
        <v>0</v>
      </c>
      <c r="I42" s="165">
        <f t="shared" si="15"/>
        <v>0</v>
      </c>
      <c r="J42" s="165">
        <v>143</v>
      </c>
      <c r="K42" s="165">
        <f t="shared" si="16"/>
        <v>143</v>
      </c>
      <c r="L42" s="165">
        <v>21</v>
      </c>
      <c r="M42" s="165">
        <f t="shared" si="17"/>
        <v>0</v>
      </c>
      <c r="N42" s="160">
        <v>0</v>
      </c>
      <c r="O42" s="160">
        <f t="shared" si="18"/>
        <v>0</v>
      </c>
      <c r="P42" s="160">
        <v>3.2899999999999999E-2</v>
      </c>
      <c r="Q42" s="160">
        <f t="shared" si="19"/>
        <v>3.2899999999999999E-2</v>
      </c>
      <c r="R42" s="160"/>
      <c r="S42" s="160"/>
      <c r="T42" s="161">
        <v>0.432</v>
      </c>
      <c r="U42" s="160">
        <f t="shared" si="20"/>
        <v>0.43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126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>
        <v>27</v>
      </c>
      <c r="B43" s="157" t="s">
        <v>178</v>
      </c>
      <c r="C43" s="180" t="s">
        <v>179</v>
      </c>
      <c r="D43" s="159" t="s">
        <v>173</v>
      </c>
      <c r="E43" s="165">
        <v>1</v>
      </c>
      <c r="F43" s="186"/>
      <c r="G43" s="251">
        <f t="shared" si="21"/>
        <v>0</v>
      </c>
      <c r="H43" s="165">
        <v>0</v>
      </c>
      <c r="I43" s="165">
        <f t="shared" si="15"/>
        <v>0</v>
      </c>
      <c r="J43" s="165">
        <v>120</v>
      </c>
      <c r="K43" s="165">
        <f t="shared" si="16"/>
        <v>120</v>
      </c>
      <c r="L43" s="165">
        <v>21</v>
      </c>
      <c r="M43" s="165">
        <f t="shared" si="17"/>
        <v>0</v>
      </c>
      <c r="N43" s="160">
        <v>0</v>
      </c>
      <c r="O43" s="160">
        <f t="shared" si="18"/>
        <v>0</v>
      </c>
      <c r="P43" s="160">
        <v>1.7069999999999998E-2</v>
      </c>
      <c r="Q43" s="160">
        <f t="shared" si="19"/>
        <v>1.7069999999999998E-2</v>
      </c>
      <c r="R43" s="160"/>
      <c r="S43" s="160"/>
      <c r="T43" s="161">
        <v>0.36199999999999999</v>
      </c>
      <c r="U43" s="160">
        <f t="shared" si="20"/>
        <v>0.36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126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1">
        <v>28</v>
      </c>
      <c r="B44" s="157" t="s">
        <v>180</v>
      </c>
      <c r="C44" s="180" t="s">
        <v>181</v>
      </c>
      <c r="D44" s="159" t="s">
        <v>173</v>
      </c>
      <c r="E44" s="165">
        <v>2</v>
      </c>
      <c r="F44" s="186"/>
      <c r="G44" s="251">
        <f t="shared" si="21"/>
        <v>0</v>
      </c>
      <c r="H44" s="165">
        <v>0</v>
      </c>
      <c r="I44" s="165">
        <f t="shared" si="15"/>
        <v>0</v>
      </c>
      <c r="J44" s="165">
        <v>73.599999999999994</v>
      </c>
      <c r="K44" s="165">
        <f t="shared" si="16"/>
        <v>147.19999999999999</v>
      </c>
      <c r="L44" s="165">
        <v>21</v>
      </c>
      <c r="M44" s="165">
        <f t="shared" si="17"/>
        <v>0</v>
      </c>
      <c r="N44" s="160">
        <v>0</v>
      </c>
      <c r="O44" s="160">
        <f t="shared" si="18"/>
        <v>0</v>
      </c>
      <c r="P44" s="160">
        <v>8.5999999999999998E-4</v>
      </c>
      <c r="Q44" s="160">
        <f t="shared" si="19"/>
        <v>1.72E-3</v>
      </c>
      <c r="R44" s="160"/>
      <c r="S44" s="160"/>
      <c r="T44" s="161">
        <v>0.222</v>
      </c>
      <c r="U44" s="160">
        <f t="shared" si="20"/>
        <v>0.44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126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>
        <v>29</v>
      </c>
      <c r="B45" s="157" t="s">
        <v>182</v>
      </c>
      <c r="C45" s="180" t="s">
        <v>183</v>
      </c>
      <c r="D45" s="159" t="s">
        <v>173</v>
      </c>
      <c r="E45" s="165">
        <v>1</v>
      </c>
      <c r="F45" s="186"/>
      <c r="G45" s="251">
        <f t="shared" si="21"/>
        <v>0</v>
      </c>
      <c r="H45" s="165">
        <v>4419.46</v>
      </c>
      <c r="I45" s="165">
        <f t="shared" si="15"/>
        <v>4419.46</v>
      </c>
      <c r="J45" s="165">
        <v>690.54</v>
      </c>
      <c r="K45" s="165">
        <f t="shared" si="16"/>
        <v>690.54</v>
      </c>
      <c r="L45" s="165">
        <v>21</v>
      </c>
      <c r="M45" s="165">
        <f t="shared" si="17"/>
        <v>0</v>
      </c>
      <c r="N45" s="160">
        <v>2.794E-2</v>
      </c>
      <c r="O45" s="160">
        <f t="shared" si="18"/>
        <v>2.794E-2</v>
      </c>
      <c r="P45" s="160">
        <v>0</v>
      </c>
      <c r="Q45" s="160">
        <f t="shared" si="19"/>
        <v>0</v>
      </c>
      <c r="R45" s="160"/>
      <c r="S45" s="160"/>
      <c r="T45" s="161">
        <v>1.5</v>
      </c>
      <c r="U45" s="160">
        <f t="shared" si="20"/>
        <v>1.5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126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1">
        <v>30</v>
      </c>
      <c r="B46" s="157" t="s">
        <v>184</v>
      </c>
      <c r="C46" s="180" t="s">
        <v>185</v>
      </c>
      <c r="D46" s="159" t="s">
        <v>173</v>
      </c>
      <c r="E46" s="165">
        <v>1</v>
      </c>
      <c r="F46" s="186"/>
      <c r="G46" s="251">
        <f t="shared" si="21"/>
        <v>0</v>
      </c>
      <c r="H46" s="165">
        <v>2032.63</v>
      </c>
      <c r="I46" s="165">
        <f t="shared" si="15"/>
        <v>2032.63</v>
      </c>
      <c r="J46" s="165">
        <v>547.36999999999989</v>
      </c>
      <c r="K46" s="165">
        <f t="shared" si="16"/>
        <v>547.37</v>
      </c>
      <c r="L46" s="165">
        <v>21</v>
      </c>
      <c r="M46" s="165">
        <f t="shared" si="17"/>
        <v>0</v>
      </c>
      <c r="N46" s="160">
        <v>1.421E-2</v>
      </c>
      <c r="O46" s="160">
        <f t="shared" si="18"/>
        <v>1.421E-2</v>
      </c>
      <c r="P46" s="160">
        <v>0</v>
      </c>
      <c r="Q46" s="160">
        <f t="shared" si="19"/>
        <v>0</v>
      </c>
      <c r="R46" s="160"/>
      <c r="S46" s="160"/>
      <c r="T46" s="161">
        <v>1.1890000000000001</v>
      </c>
      <c r="U46" s="160">
        <f t="shared" si="20"/>
        <v>1.19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126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1">
        <v>31</v>
      </c>
      <c r="B47" s="157" t="s">
        <v>186</v>
      </c>
      <c r="C47" s="180" t="s">
        <v>187</v>
      </c>
      <c r="D47" s="159" t="s">
        <v>173</v>
      </c>
      <c r="E47" s="165">
        <v>1</v>
      </c>
      <c r="F47" s="186"/>
      <c r="G47" s="251">
        <f t="shared" si="21"/>
        <v>0</v>
      </c>
      <c r="H47" s="165">
        <v>2621.59</v>
      </c>
      <c r="I47" s="165">
        <f t="shared" si="15"/>
        <v>2621.59</v>
      </c>
      <c r="J47" s="165">
        <v>1133.4099999999999</v>
      </c>
      <c r="K47" s="165">
        <f t="shared" si="16"/>
        <v>1133.4100000000001</v>
      </c>
      <c r="L47" s="165">
        <v>21</v>
      </c>
      <c r="M47" s="165">
        <f t="shared" si="17"/>
        <v>0</v>
      </c>
      <c r="N47" s="160">
        <v>4.6780000000000002E-2</v>
      </c>
      <c r="O47" s="160">
        <f t="shared" si="18"/>
        <v>4.6780000000000002E-2</v>
      </c>
      <c r="P47" s="160">
        <v>0</v>
      </c>
      <c r="Q47" s="160">
        <f t="shared" si="19"/>
        <v>0</v>
      </c>
      <c r="R47" s="160"/>
      <c r="S47" s="160"/>
      <c r="T47" s="161">
        <v>2.4620000000000002</v>
      </c>
      <c r="U47" s="160">
        <f t="shared" si="20"/>
        <v>2.46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126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51">
        <v>32</v>
      </c>
      <c r="B48" s="157" t="s">
        <v>188</v>
      </c>
      <c r="C48" s="180" t="s">
        <v>189</v>
      </c>
      <c r="D48" s="159" t="s">
        <v>190</v>
      </c>
      <c r="E48" s="165">
        <v>1</v>
      </c>
      <c r="F48" s="186"/>
      <c r="G48" s="251">
        <f t="shared" si="21"/>
        <v>0</v>
      </c>
      <c r="H48" s="165">
        <v>695.63</v>
      </c>
      <c r="I48" s="165">
        <f t="shared" si="15"/>
        <v>695.63</v>
      </c>
      <c r="J48" s="165">
        <v>184.37</v>
      </c>
      <c r="K48" s="165">
        <f t="shared" si="16"/>
        <v>184.37</v>
      </c>
      <c r="L48" s="165">
        <v>21</v>
      </c>
      <c r="M48" s="165">
        <f t="shared" si="17"/>
        <v>0</v>
      </c>
      <c r="N48" s="160">
        <v>1E-3</v>
      </c>
      <c r="O48" s="160">
        <f t="shared" si="18"/>
        <v>1E-3</v>
      </c>
      <c r="P48" s="160">
        <v>0</v>
      </c>
      <c r="Q48" s="160">
        <f t="shared" si="19"/>
        <v>0</v>
      </c>
      <c r="R48" s="160"/>
      <c r="S48" s="160"/>
      <c r="T48" s="161">
        <v>0.44500000000000001</v>
      </c>
      <c r="U48" s="160">
        <f t="shared" si="20"/>
        <v>0.45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126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1">
        <v>33</v>
      </c>
      <c r="B49" s="157" t="s">
        <v>191</v>
      </c>
      <c r="C49" s="180" t="s">
        <v>192</v>
      </c>
      <c r="D49" s="159" t="s">
        <v>173</v>
      </c>
      <c r="E49" s="165">
        <v>1</v>
      </c>
      <c r="F49" s="186"/>
      <c r="G49" s="251">
        <f t="shared" si="21"/>
        <v>0</v>
      </c>
      <c r="H49" s="165">
        <v>2130.23</v>
      </c>
      <c r="I49" s="165">
        <f t="shared" si="15"/>
        <v>2130.23</v>
      </c>
      <c r="J49" s="165">
        <v>269.77</v>
      </c>
      <c r="K49" s="165">
        <f t="shared" si="16"/>
        <v>269.77</v>
      </c>
      <c r="L49" s="165">
        <v>21</v>
      </c>
      <c r="M49" s="165">
        <f t="shared" si="17"/>
        <v>0</v>
      </c>
      <c r="N49" s="160">
        <v>1.5299999999999999E-3</v>
      </c>
      <c r="O49" s="160">
        <f t="shared" si="18"/>
        <v>1.5299999999999999E-3</v>
      </c>
      <c r="P49" s="160">
        <v>0</v>
      </c>
      <c r="Q49" s="160">
        <f t="shared" si="19"/>
        <v>0</v>
      </c>
      <c r="R49" s="160"/>
      <c r="S49" s="160"/>
      <c r="T49" s="161">
        <v>0.65500000000000003</v>
      </c>
      <c r="U49" s="160">
        <f t="shared" si="20"/>
        <v>0.66</v>
      </c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126</v>
      </c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1">
        <v>34</v>
      </c>
      <c r="B50" s="157" t="s">
        <v>193</v>
      </c>
      <c r="C50" s="180" t="s">
        <v>194</v>
      </c>
      <c r="D50" s="159" t="s">
        <v>173</v>
      </c>
      <c r="E50" s="165">
        <v>1</v>
      </c>
      <c r="F50" s="186"/>
      <c r="G50" s="251">
        <f t="shared" si="21"/>
        <v>0</v>
      </c>
      <c r="H50" s="165">
        <v>0</v>
      </c>
      <c r="I50" s="165">
        <f t="shared" si="15"/>
        <v>0</v>
      </c>
      <c r="J50" s="165">
        <v>71.900000000000006</v>
      </c>
      <c r="K50" s="165">
        <f t="shared" si="16"/>
        <v>71.900000000000006</v>
      </c>
      <c r="L50" s="165">
        <v>21</v>
      </c>
      <c r="M50" s="165">
        <f t="shared" si="17"/>
        <v>0</v>
      </c>
      <c r="N50" s="160">
        <v>0</v>
      </c>
      <c r="O50" s="160">
        <f t="shared" si="18"/>
        <v>0</v>
      </c>
      <c r="P50" s="160">
        <v>1.56E-3</v>
      </c>
      <c r="Q50" s="160">
        <f t="shared" si="19"/>
        <v>1.56E-3</v>
      </c>
      <c r="R50" s="160"/>
      <c r="S50" s="160"/>
      <c r="T50" s="161">
        <v>0.217</v>
      </c>
      <c r="U50" s="160">
        <f t="shared" si="20"/>
        <v>0.22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126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1">
        <v>35</v>
      </c>
      <c r="B51" s="157" t="s">
        <v>195</v>
      </c>
      <c r="C51" s="180" t="s">
        <v>196</v>
      </c>
      <c r="D51" s="159" t="s">
        <v>173</v>
      </c>
      <c r="E51" s="165">
        <v>1</v>
      </c>
      <c r="F51" s="186"/>
      <c r="G51" s="251">
        <f t="shared" si="21"/>
        <v>0</v>
      </c>
      <c r="H51" s="165">
        <v>3284.63</v>
      </c>
      <c r="I51" s="165">
        <f t="shared" si="15"/>
        <v>3284.63</v>
      </c>
      <c r="J51" s="165">
        <v>215.36999999999989</v>
      </c>
      <c r="K51" s="165">
        <f t="shared" si="16"/>
        <v>215.37</v>
      </c>
      <c r="L51" s="165">
        <v>21</v>
      </c>
      <c r="M51" s="165">
        <f t="shared" si="17"/>
        <v>0</v>
      </c>
      <c r="N51" s="160">
        <v>2.4199999999999998E-3</v>
      </c>
      <c r="O51" s="160">
        <f t="shared" si="18"/>
        <v>2.4199999999999998E-3</v>
      </c>
      <c r="P51" s="160">
        <v>0</v>
      </c>
      <c r="Q51" s="160">
        <f t="shared" si="19"/>
        <v>0</v>
      </c>
      <c r="R51" s="160"/>
      <c r="S51" s="160"/>
      <c r="T51" s="161">
        <v>0.58699999999999997</v>
      </c>
      <c r="U51" s="160">
        <f t="shared" si="20"/>
        <v>0.59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126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1">
        <v>36</v>
      </c>
      <c r="B52" s="157" t="s">
        <v>197</v>
      </c>
      <c r="C52" s="180" t="s">
        <v>198</v>
      </c>
      <c r="D52" s="159" t="s">
        <v>0</v>
      </c>
      <c r="E52" s="165">
        <v>0.28999999999999998</v>
      </c>
      <c r="F52" s="186"/>
      <c r="G52" s="251">
        <f t="shared" si="21"/>
        <v>0</v>
      </c>
      <c r="H52" s="165">
        <v>0</v>
      </c>
      <c r="I52" s="165">
        <f t="shared" si="15"/>
        <v>0</v>
      </c>
      <c r="J52" s="165">
        <v>0.28999999999999998</v>
      </c>
      <c r="K52" s="165">
        <f t="shared" si="16"/>
        <v>0.08</v>
      </c>
      <c r="L52" s="165">
        <v>21</v>
      </c>
      <c r="M52" s="165">
        <f t="shared" si="17"/>
        <v>0</v>
      </c>
      <c r="N52" s="160">
        <v>0</v>
      </c>
      <c r="O52" s="160">
        <f t="shared" si="18"/>
        <v>0</v>
      </c>
      <c r="P52" s="160">
        <v>0</v>
      </c>
      <c r="Q52" s="160">
        <f t="shared" si="19"/>
        <v>0</v>
      </c>
      <c r="R52" s="160"/>
      <c r="S52" s="160"/>
      <c r="T52" s="161">
        <v>0</v>
      </c>
      <c r="U52" s="160">
        <f t="shared" si="20"/>
        <v>0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126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x14ac:dyDescent="0.2">
      <c r="A53" s="152" t="s">
        <v>121</v>
      </c>
      <c r="B53" s="158" t="s">
        <v>78</v>
      </c>
      <c r="C53" s="181" t="s">
        <v>79</v>
      </c>
      <c r="D53" s="162"/>
      <c r="E53" s="166"/>
      <c r="F53" s="187"/>
      <c r="G53" s="190">
        <f>G54+G55+G56+G57+G58+G59+G60</f>
        <v>0</v>
      </c>
      <c r="H53" s="166"/>
      <c r="I53" s="166">
        <f>SUM(I54:I56)</f>
        <v>20.32</v>
      </c>
      <c r="J53" s="166"/>
      <c r="K53" s="166">
        <f>SUM(K54:K56)</f>
        <v>1116.18</v>
      </c>
      <c r="L53" s="166"/>
      <c r="M53" s="166">
        <f>SUM(M54:M56)</f>
        <v>0</v>
      </c>
      <c r="N53" s="163"/>
      <c r="O53" s="163">
        <f>SUM(O54:O56)</f>
        <v>7.9999999999999993E-5</v>
      </c>
      <c r="P53" s="163"/>
      <c r="Q53" s="163">
        <f>SUM(Q54:Q56)</f>
        <v>0.13100000000000001</v>
      </c>
      <c r="R53" s="163"/>
      <c r="S53" s="163"/>
      <c r="T53" s="164"/>
      <c r="U53" s="163">
        <f>SUM(U54:U56)</f>
        <v>3.01</v>
      </c>
      <c r="AE53" t="s">
        <v>122</v>
      </c>
    </row>
    <row r="54" spans="1:60" outlineLevel="1" x14ac:dyDescent="0.2">
      <c r="A54" s="151">
        <v>37</v>
      </c>
      <c r="B54" s="157" t="s">
        <v>199</v>
      </c>
      <c r="C54" s="180" t="s">
        <v>200</v>
      </c>
      <c r="D54" s="159" t="s">
        <v>190</v>
      </c>
      <c r="E54" s="165">
        <v>7</v>
      </c>
      <c r="F54" s="186"/>
      <c r="G54" s="251">
        <f>F54*E54</f>
        <v>0</v>
      </c>
      <c r="H54" s="165">
        <v>2.54</v>
      </c>
      <c r="I54" s="165">
        <f>ROUND(E54*H54,2)</f>
        <v>17.78</v>
      </c>
      <c r="J54" s="165">
        <v>103.96</v>
      </c>
      <c r="K54" s="165">
        <f>ROUND(E54*J54,2)</f>
        <v>727.72</v>
      </c>
      <c r="L54" s="165">
        <v>21</v>
      </c>
      <c r="M54" s="165">
        <f>G54*(1+L54/100)</f>
        <v>0</v>
      </c>
      <c r="N54" s="160">
        <v>1.0000000000000001E-5</v>
      </c>
      <c r="O54" s="160">
        <f>ROUND(E54*N54,5)</f>
        <v>6.9999999999999994E-5</v>
      </c>
      <c r="P54" s="160">
        <v>0</v>
      </c>
      <c r="Q54" s="160">
        <f>ROUND(E54*P54,5)</f>
        <v>0</v>
      </c>
      <c r="R54" s="160"/>
      <c r="S54" s="160"/>
      <c r="T54" s="161">
        <v>0.28000000000000003</v>
      </c>
      <c r="U54" s="160">
        <f>ROUND(E54*T54,2)</f>
        <v>1.96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126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1">
        <v>38</v>
      </c>
      <c r="B55" s="157" t="s">
        <v>203</v>
      </c>
      <c r="C55" s="180" t="s">
        <v>204</v>
      </c>
      <c r="D55" s="159" t="s">
        <v>190</v>
      </c>
      <c r="E55" s="165">
        <v>1</v>
      </c>
      <c r="F55" s="186"/>
      <c r="G55" s="251">
        <f t="shared" ref="G55:G59" si="22">F55*E55</f>
        <v>0</v>
      </c>
      <c r="H55" s="165">
        <v>0</v>
      </c>
      <c r="I55" s="165">
        <f>ROUND(E55*H55,2)</f>
        <v>0</v>
      </c>
      <c r="J55" s="165">
        <v>284.5</v>
      </c>
      <c r="K55" s="165">
        <f>ROUND(E55*J55,2)</f>
        <v>284.5</v>
      </c>
      <c r="L55" s="165">
        <v>21</v>
      </c>
      <c r="M55" s="165">
        <f>G55*(1+L55/100)</f>
        <v>0</v>
      </c>
      <c r="N55" s="160">
        <v>0</v>
      </c>
      <c r="O55" s="160">
        <f>ROUND(E55*N55,5)</f>
        <v>0</v>
      </c>
      <c r="P55" s="160">
        <v>0.13100000000000001</v>
      </c>
      <c r="Q55" s="160">
        <f>ROUND(E55*P55,5)</f>
        <v>0.13100000000000001</v>
      </c>
      <c r="R55" s="160"/>
      <c r="S55" s="160"/>
      <c r="T55" s="161">
        <v>0.76800000000000002</v>
      </c>
      <c r="U55" s="160">
        <f>ROUND(E55*T55,2)</f>
        <v>0.77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126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>
        <v>39</v>
      </c>
      <c r="B56" s="157" t="s">
        <v>199</v>
      </c>
      <c r="C56" s="180" t="s">
        <v>200</v>
      </c>
      <c r="D56" s="159" t="s">
        <v>190</v>
      </c>
      <c r="E56" s="165">
        <v>1</v>
      </c>
      <c r="F56" s="186"/>
      <c r="G56" s="251">
        <f t="shared" si="22"/>
        <v>0</v>
      </c>
      <c r="H56" s="165">
        <v>2.54</v>
      </c>
      <c r="I56" s="165">
        <f>ROUND(E56*H56,2)</f>
        <v>2.54</v>
      </c>
      <c r="J56" s="165">
        <v>103.96</v>
      </c>
      <c r="K56" s="165">
        <f>ROUND(E56*J56,2)</f>
        <v>103.96</v>
      </c>
      <c r="L56" s="165">
        <v>21</v>
      </c>
      <c r="M56" s="165">
        <f>G56*(1+L56/100)</f>
        <v>0</v>
      </c>
      <c r="N56" s="160">
        <v>1.0000000000000001E-5</v>
      </c>
      <c r="O56" s="160">
        <f>ROUND(E56*N56,5)</f>
        <v>1.0000000000000001E-5</v>
      </c>
      <c r="P56" s="160">
        <v>0</v>
      </c>
      <c r="Q56" s="160">
        <f>ROUND(E56*P56,5)</f>
        <v>0</v>
      </c>
      <c r="R56" s="160"/>
      <c r="S56" s="160"/>
      <c r="T56" s="161">
        <v>0.28000000000000003</v>
      </c>
      <c r="U56" s="160">
        <f>ROUND(E56*T56,2)</f>
        <v>0.28000000000000003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126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1">
        <v>40</v>
      </c>
      <c r="B57" s="157" t="s">
        <v>29</v>
      </c>
      <c r="C57" s="180" t="s">
        <v>255</v>
      </c>
      <c r="D57" s="159" t="s">
        <v>190</v>
      </c>
      <c r="E57" s="165">
        <v>4</v>
      </c>
      <c r="F57" s="186"/>
      <c r="G57" s="251">
        <f t="shared" si="22"/>
        <v>0</v>
      </c>
      <c r="H57" s="165"/>
      <c r="I57" s="165"/>
      <c r="J57" s="165"/>
      <c r="K57" s="165"/>
      <c r="L57" s="165"/>
      <c r="M57" s="165"/>
      <c r="N57" s="160"/>
      <c r="O57" s="160"/>
      <c r="P57" s="160"/>
      <c r="Q57" s="160"/>
      <c r="R57" s="160"/>
      <c r="S57" s="160"/>
      <c r="T57" s="161"/>
      <c r="U57" s="16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1">
        <v>41</v>
      </c>
      <c r="B58" s="157" t="s">
        <v>29</v>
      </c>
      <c r="C58" s="180" t="s">
        <v>256</v>
      </c>
      <c r="D58" s="159" t="s">
        <v>190</v>
      </c>
      <c r="E58" s="165">
        <v>3</v>
      </c>
      <c r="F58" s="186"/>
      <c r="G58" s="251">
        <f t="shared" si="22"/>
        <v>0</v>
      </c>
      <c r="H58" s="165"/>
      <c r="I58" s="165"/>
      <c r="J58" s="165"/>
      <c r="K58" s="165"/>
      <c r="L58" s="165"/>
      <c r="M58" s="165"/>
      <c r="N58" s="160"/>
      <c r="O58" s="160"/>
      <c r="P58" s="160"/>
      <c r="Q58" s="160"/>
      <c r="R58" s="160"/>
      <c r="S58" s="160"/>
      <c r="T58" s="161"/>
      <c r="U58" s="16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>
        <v>42</v>
      </c>
      <c r="B59" s="157" t="s">
        <v>29</v>
      </c>
      <c r="C59" s="180" t="s">
        <v>257</v>
      </c>
      <c r="D59" s="159" t="s">
        <v>190</v>
      </c>
      <c r="E59" s="165">
        <v>1</v>
      </c>
      <c r="F59" s="186"/>
      <c r="G59" s="251">
        <f t="shared" si="22"/>
        <v>0</v>
      </c>
      <c r="H59" s="165"/>
      <c r="I59" s="165"/>
      <c r="J59" s="165"/>
      <c r="K59" s="165"/>
      <c r="L59" s="165"/>
      <c r="M59" s="165"/>
      <c r="N59" s="160"/>
      <c r="O59" s="160"/>
      <c r="P59" s="160"/>
      <c r="Q59" s="160"/>
      <c r="R59" s="160"/>
      <c r="S59" s="160"/>
      <c r="T59" s="161"/>
      <c r="U59" s="16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1">
        <v>43</v>
      </c>
      <c r="B60" s="157" t="s">
        <v>201</v>
      </c>
      <c r="C60" s="180" t="s">
        <v>202</v>
      </c>
      <c r="D60" s="159" t="s">
        <v>0</v>
      </c>
      <c r="E60" s="165">
        <v>1.05</v>
      </c>
      <c r="F60" s="186"/>
      <c r="G60" s="251">
        <f t="shared" ref="G60" si="23">F60*E60</f>
        <v>0</v>
      </c>
      <c r="H60" s="165"/>
      <c r="I60" s="165"/>
      <c r="J60" s="165"/>
      <c r="K60" s="165"/>
      <c r="L60" s="165"/>
      <c r="M60" s="165"/>
      <c r="N60" s="160"/>
      <c r="O60" s="160"/>
      <c r="P60" s="160"/>
      <c r="Q60" s="160"/>
      <c r="R60" s="160"/>
      <c r="S60" s="160"/>
      <c r="T60" s="161"/>
      <c r="U60" s="16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x14ac:dyDescent="0.2">
      <c r="A61" s="152" t="s">
        <v>121</v>
      </c>
      <c r="B61" s="158" t="s">
        <v>80</v>
      </c>
      <c r="C61" s="181" t="s">
        <v>81</v>
      </c>
      <c r="D61" s="162"/>
      <c r="E61" s="166"/>
      <c r="F61" s="187"/>
      <c r="G61" s="190">
        <f>SUMIF(AE62:AE69,"&lt;&gt;NOR",G62:G69)</f>
        <v>0</v>
      </c>
      <c r="H61" s="166"/>
      <c r="I61" s="166">
        <f>SUM(I62:I69)</f>
        <v>2859.55</v>
      </c>
      <c r="J61" s="166"/>
      <c r="K61" s="166">
        <f>SUM(K62:K69)</f>
        <v>11511.26</v>
      </c>
      <c r="L61" s="166"/>
      <c r="M61" s="166">
        <f>SUM(M62:M69)</f>
        <v>0</v>
      </c>
      <c r="N61" s="163"/>
      <c r="O61" s="163">
        <f>SUM(O62:O69)</f>
        <v>0.13653999999999999</v>
      </c>
      <c r="P61" s="163"/>
      <c r="Q61" s="163">
        <f>SUM(Q62:Q69)</f>
        <v>0</v>
      </c>
      <c r="R61" s="163"/>
      <c r="S61" s="163"/>
      <c r="T61" s="164"/>
      <c r="U61" s="163">
        <f>SUM(U62:U69)</f>
        <v>27.38</v>
      </c>
      <c r="AE61" t="s">
        <v>122</v>
      </c>
    </row>
    <row r="62" spans="1:60" outlineLevel="1" x14ac:dyDescent="0.2">
      <c r="A62" s="151">
        <v>44</v>
      </c>
      <c r="B62" s="157" t="s">
        <v>205</v>
      </c>
      <c r="C62" s="180" t="s">
        <v>206</v>
      </c>
      <c r="D62" s="159" t="s">
        <v>125</v>
      </c>
      <c r="E62" s="165">
        <v>15.29</v>
      </c>
      <c r="F62" s="186"/>
      <c r="G62" s="251">
        <f>F62*E62</f>
        <v>0</v>
      </c>
      <c r="H62" s="165">
        <v>95.81</v>
      </c>
      <c r="I62" s="165">
        <f t="shared" ref="I62:I67" si="24">ROUND(E62*H62,2)</f>
        <v>1464.93</v>
      </c>
      <c r="J62" s="165">
        <v>130.69</v>
      </c>
      <c r="K62" s="165">
        <f t="shared" ref="K62:K67" si="25">ROUND(E62*J62,2)</f>
        <v>1998.25</v>
      </c>
      <c r="L62" s="165">
        <v>21</v>
      </c>
      <c r="M62" s="165">
        <f t="shared" ref="M62:M67" si="26">G62*(1+L62/100)</f>
        <v>0</v>
      </c>
      <c r="N62" s="160">
        <v>5.1399999999999996E-3</v>
      </c>
      <c r="O62" s="160">
        <f t="shared" ref="O62:O67" si="27">ROUND(E62*N62,5)</f>
        <v>7.8589999999999993E-2</v>
      </c>
      <c r="P62" s="160">
        <v>0</v>
      </c>
      <c r="Q62" s="160">
        <f t="shared" ref="Q62:Q67" si="28">ROUND(E62*P62,5)</f>
        <v>0</v>
      </c>
      <c r="R62" s="160"/>
      <c r="S62" s="160"/>
      <c r="T62" s="161">
        <v>0.3115</v>
      </c>
      <c r="U62" s="160">
        <f t="shared" ref="U62:U67" si="29">ROUND(E62*T62,2)</f>
        <v>4.76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207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51">
        <v>45</v>
      </c>
      <c r="B63" s="157" t="s">
        <v>208</v>
      </c>
      <c r="C63" s="180" t="s">
        <v>209</v>
      </c>
      <c r="D63" s="159" t="s">
        <v>125</v>
      </c>
      <c r="E63" s="165">
        <v>15.29</v>
      </c>
      <c r="F63" s="186"/>
      <c r="G63" s="251">
        <f t="shared" ref="G63:G69" si="30">F63*E63</f>
        <v>0</v>
      </c>
      <c r="H63" s="165">
        <v>43.39</v>
      </c>
      <c r="I63" s="165">
        <f t="shared" si="24"/>
        <v>663.43</v>
      </c>
      <c r="J63" s="165">
        <v>409.61</v>
      </c>
      <c r="K63" s="165">
        <f t="shared" si="25"/>
        <v>6262.94</v>
      </c>
      <c r="L63" s="165">
        <v>21</v>
      </c>
      <c r="M63" s="165">
        <f t="shared" si="26"/>
        <v>0</v>
      </c>
      <c r="N63" s="160">
        <v>3.2599999999999999E-3</v>
      </c>
      <c r="O63" s="160">
        <f t="shared" si="27"/>
        <v>4.9849999999999998E-2</v>
      </c>
      <c r="P63" s="160">
        <v>0</v>
      </c>
      <c r="Q63" s="160">
        <f t="shared" si="28"/>
        <v>0</v>
      </c>
      <c r="R63" s="160"/>
      <c r="S63" s="160"/>
      <c r="T63" s="161">
        <v>0.97799999999999998</v>
      </c>
      <c r="U63" s="160">
        <f t="shared" si="29"/>
        <v>14.95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126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1">
        <v>46</v>
      </c>
      <c r="B64" s="157" t="s">
        <v>210</v>
      </c>
      <c r="C64" s="180" t="s">
        <v>211</v>
      </c>
      <c r="D64" s="159" t="s">
        <v>125</v>
      </c>
      <c r="E64" s="165">
        <v>15.29</v>
      </c>
      <c r="F64" s="186"/>
      <c r="G64" s="251">
        <f t="shared" si="30"/>
        <v>0</v>
      </c>
      <c r="H64" s="165">
        <v>0</v>
      </c>
      <c r="I64" s="165">
        <f t="shared" si="24"/>
        <v>0</v>
      </c>
      <c r="J64" s="165">
        <v>69.5</v>
      </c>
      <c r="K64" s="165">
        <f t="shared" si="25"/>
        <v>1062.6600000000001</v>
      </c>
      <c r="L64" s="165">
        <v>21</v>
      </c>
      <c r="M64" s="165">
        <f t="shared" si="26"/>
        <v>0</v>
      </c>
      <c r="N64" s="160">
        <v>0</v>
      </c>
      <c r="O64" s="160">
        <f t="shared" si="27"/>
        <v>0</v>
      </c>
      <c r="P64" s="160">
        <v>0</v>
      </c>
      <c r="Q64" s="160">
        <f t="shared" si="28"/>
        <v>0</v>
      </c>
      <c r="R64" s="160"/>
      <c r="S64" s="160"/>
      <c r="T64" s="161">
        <v>0.16600000000000001</v>
      </c>
      <c r="U64" s="160">
        <f t="shared" si="29"/>
        <v>2.54</v>
      </c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126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>
        <v>47</v>
      </c>
      <c r="B65" s="157" t="s">
        <v>212</v>
      </c>
      <c r="C65" s="180" t="s">
        <v>213</v>
      </c>
      <c r="D65" s="159" t="s">
        <v>168</v>
      </c>
      <c r="E65" s="165">
        <v>18.940000000000001</v>
      </c>
      <c r="F65" s="186"/>
      <c r="G65" s="251">
        <f t="shared" si="30"/>
        <v>0</v>
      </c>
      <c r="H65" s="165">
        <v>16.2</v>
      </c>
      <c r="I65" s="165">
        <f t="shared" si="24"/>
        <v>306.83</v>
      </c>
      <c r="J65" s="165">
        <v>29.000000000000004</v>
      </c>
      <c r="K65" s="165">
        <f t="shared" si="25"/>
        <v>549.26</v>
      </c>
      <c r="L65" s="165">
        <v>21</v>
      </c>
      <c r="M65" s="165">
        <f t="shared" si="26"/>
        <v>0</v>
      </c>
      <c r="N65" s="160">
        <v>4.0000000000000003E-5</v>
      </c>
      <c r="O65" s="160">
        <f t="shared" si="27"/>
        <v>7.6000000000000004E-4</v>
      </c>
      <c r="P65" s="160">
        <v>0</v>
      </c>
      <c r="Q65" s="160">
        <f t="shared" si="28"/>
        <v>0</v>
      </c>
      <c r="R65" s="160"/>
      <c r="S65" s="160"/>
      <c r="T65" s="161">
        <v>7.0000000000000007E-2</v>
      </c>
      <c r="U65" s="160">
        <f t="shared" si="29"/>
        <v>1.33</v>
      </c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126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>
        <v>48</v>
      </c>
      <c r="B66" s="157" t="s">
        <v>214</v>
      </c>
      <c r="C66" s="180" t="s">
        <v>215</v>
      </c>
      <c r="D66" s="159" t="s">
        <v>125</v>
      </c>
      <c r="E66" s="165">
        <v>15.29</v>
      </c>
      <c r="F66" s="186"/>
      <c r="G66" s="251">
        <f t="shared" si="30"/>
        <v>0</v>
      </c>
      <c r="H66" s="165">
        <v>20.65</v>
      </c>
      <c r="I66" s="165">
        <f t="shared" si="24"/>
        <v>315.74</v>
      </c>
      <c r="J66" s="165">
        <v>20.950000000000003</v>
      </c>
      <c r="K66" s="165">
        <f t="shared" si="25"/>
        <v>320.33</v>
      </c>
      <c r="L66" s="165">
        <v>21</v>
      </c>
      <c r="M66" s="165">
        <f t="shared" si="26"/>
        <v>0</v>
      </c>
      <c r="N66" s="160">
        <v>2.1000000000000001E-4</v>
      </c>
      <c r="O66" s="160">
        <f t="shared" si="27"/>
        <v>3.2100000000000002E-3</v>
      </c>
      <c r="P66" s="160">
        <v>0</v>
      </c>
      <c r="Q66" s="160">
        <f t="shared" si="28"/>
        <v>0</v>
      </c>
      <c r="R66" s="160"/>
      <c r="S66" s="160"/>
      <c r="T66" s="161">
        <v>0.05</v>
      </c>
      <c r="U66" s="160">
        <f t="shared" si="29"/>
        <v>0.76</v>
      </c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126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>
        <v>49</v>
      </c>
      <c r="B67" s="157" t="s">
        <v>216</v>
      </c>
      <c r="C67" s="180" t="s">
        <v>217</v>
      </c>
      <c r="D67" s="159" t="s">
        <v>168</v>
      </c>
      <c r="E67" s="165">
        <v>12.9</v>
      </c>
      <c r="F67" s="186"/>
      <c r="G67" s="251">
        <f t="shared" si="30"/>
        <v>0</v>
      </c>
      <c r="H67" s="165">
        <v>8.42</v>
      </c>
      <c r="I67" s="165">
        <f t="shared" si="24"/>
        <v>108.62</v>
      </c>
      <c r="J67" s="165">
        <v>99.08</v>
      </c>
      <c r="K67" s="165">
        <f t="shared" si="25"/>
        <v>1278.1300000000001</v>
      </c>
      <c r="L67" s="165">
        <v>21</v>
      </c>
      <c r="M67" s="165">
        <f t="shared" si="26"/>
        <v>0</v>
      </c>
      <c r="N67" s="160">
        <v>3.2000000000000003E-4</v>
      </c>
      <c r="O67" s="160">
        <f t="shared" si="27"/>
        <v>4.13E-3</v>
      </c>
      <c r="P67" s="160">
        <v>0</v>
      </c>
      <c r="Q67" s="160">
        <f t="shared" si="28"/>
        <v>0</v>
      </c>
      <c r="R67" s="160"/>
      <c r="S67" s="160"/>
      <c r="T67" s="161">
        <v>0.23599999999999999</v>
      </c>
      <c r="U67" s="160">
        <f t="shared" si="29"/>
        <v>3.04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126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1">
        <v>50</v>
      </c>
      <c r="B68" s="157" t="s">
        <v>258</v>
      </c>
      <c r="C68" s="180" t="s">
        <v>259</v>
      </c>
      <c r="D68" s="159" t="s">
        <v>125</v>
      </c>
      <c r="E68" s="165">
        <v>21</v>
      </c>
      <c r="F68" s="186"/>
      <c r="G68" s="251">
        <f t="shared" si="30"/>
        <v>0</v>
      </c>
      <c r="H68" s="165"/>
      <c r="I68" s="165"/>
      <c r="J68" s="165"/>
      <c r="K68" s="165"/>
      <c r="L68" s="165"/>
      <c r="M68" s="165"/>
      <c r="N68" s="160"/>
      <c r="O68" s="160"/>
      <c r="P68" s="160"/>
      <c r="Q68" s="160"/>
      <c r="R68" s="160"/>
      <c r="S68" s="160"/>
      <c r="T68" s="161"/>
      <c r="U68" s="16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1">
        <v>51</v>
      </c>
      <c r="B69" s="157" t="s">
        <v>218</v>
      </c>
      <c r="C69" s="180" t="s">
        <v>219</v>
      </c>
      <c r="D69" s="159" t="s">
        <v>0</v>
      </c>
      <c r="E69" s="165">
        <v>6.3</v>
      </c>
      <c r="F69" s="186"/>
      <c r="G69" s="251">
        <f t="shared" si="30"/>
        <v>0</v>
      </c>
      <c r="H69" s="165">
        <v>0</v>
      </c>
      <c r="I69" s="165">
        <f>ROUND(E69*H69,2)</f>
        <v>0</v>
      </c>
      <c r="J69" s="165">
        <v>6.3</v>
      </c>
      <c r="K69" s="165">
        <f>ROUND(E69*J69,2)</f>
        <v>39.69</v>
      </c>
      <c r="L69" s="165">
        <v>21</v>
      </c>
      <c r="M69" s="165">
        <f>G69*(1+L69/100)</f>
        <v>0</v>
      </c>
      <c r="N69" s="160">
        <v>0</v>
      </c>
      <c r="O69" s="160">
        <f>ROUND(E69*N69,5)</f>
        <v>0</v>
      </c>
      <c r="P69" s="160">
        <v>0</v>
      </c>
      <c r="Q69" s="160">
        <f>ROUND(E69*P69,5)</f>
        <v>0</v>
      </c>
      <c r="R69" s="160"/>
      <c r="S69" s="160"/>
      <c r="T69" s="161">
        <v>0</v>
      </c>
      <c r="U69" s="160">
        <f>ROUND(E69*T69,2)</f>
        <v>0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126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x14ac:dyDescent="0.2">
      <c r="A70" s="152" t="s">
        <v>121</v>
      </c>
      <c r="B70" s="158" t="s">
        <v>82</v>
      </c>
      <c r="C70" s="181" t="s">
        <v>83</v>
      </c>
      <c r="D70" s="162"/>
      <c r="E70" s="166"/>
      <c r="F70" s="187"/>
      <c r="G70" s="190">
        <f>SUMIF(AE71:AE77,"&lt;&gt;NOR",G71:G77)</f>
        <v>0</v>
      </c>
      <c r="H70" s="166"/>
      <c r="I70" s="166">
        <f>SUM(I71:I77)</f>
        <v>5930.3</v>
      </c>
      <c r="J70" s="166"/>
      <c r="K70" s="166">
        <f>SUM(K71:K77)</f>
        <v>12783.289999999999</v>
      </c>
      <c r="L70" s="166"/>
      <c r="M70" s="166">
        <f>SUM(M71:M77)</f>
        <v>0</v>
      </c>
      <c r="N70" s="163"/>
      <c r="O70" s="163">
        <f>SUM(O71:O77)</f>
        <v>7.1900000000000002E-3</v>
      </c>
      <c r="P70" s="163"/>
      <c r="Q70" s="163">
        <f>SUM(Q71:Q77)</f>
        <v>0</v>
      </c>
      <c r="R70" s="163"/>
      <c r="S70" s="163"/>
      <c r="T70" s="164"/>
      <c r="U70" s="163">
        <f>SUM(U71:U77)</f>
        <v>27.970000000000002</v>
      </c>
      <c r="AE70" t="s">
        <v>122</v>
      </c>
    </row>
    <row r="71" spans="1:60" ht="22.5" outlineLevel="1" x14ac:dyDescent="0.2">
      <c r="A71" s="151">
        <v>52</v>
      </c>
      <c r="B71" s="157" t="s">
        <v>220</v>
      </c>
      <c r="C71" s="180" t="s">
        <v>221</v>
      </c>
      <c r="D71" s="159" t="s">
        <v>125</v>
      </c>
      <c r="E71" s="165">
        <v>14.21</v>
      </c>
      <c r="F71" s="186"/>
      <c r="G71" s="251">
        <f>F71*E71</f>
        <v>0</v>
      </c>
      <c r="H71" s="165">
        <v>318.93</v>
      </c>
      <c r="I71" s="165">
        <f>ROUND(E71*H71,2)</f>
        <v>4532</v>
      </c>
      <c r="J71" s="165">
        <v>286.07</v>
      </c>
      <c r="K71" s="165">
        <f>ROUND(E71*J71,2)</f>
        <v>4065.05</v>
      </c>
      <c r="L71" s="165">
        <v>21</v>
      </c>
      <c r="M71" s="165">
        <f>G71*(1+L71/100)</f>
        <v>0</v>
      </c>
      <c r="N71" s="160">
        <v>4.8999999999999998E-4</v>
      </c>
      <c r="O71" s="160">
        <f>ROUND(E71*N71,5)</f>
        <v>6.96E-3</v>
      </c>
      <c r="P71" s="160">
        <v>0</v>
      </c>
      <c r="Q71" s="160">
        <f>ROUND(E71*P71,5)</f>
        <v>0</v>
      </c>
      <c r="R71" s="160"/>
      <c r="S71" s="160"/>
      <c r="T71" s="161">
        <v>0.72499999999999998</v>
      </c>
      <c r="U71" s="160">
        <f>ROUND(E71*T71,2)</f>
        <v>10.3</v>
      </c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126</v>
      </c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1">
        <v>53</v>
      </c>
      <c r="B72" s="157" t="s">
        <v>222</v>
      </c>
      <c r="C72" s="180" t="s">
        <v>223</v>
      </c>
      <c r="D72" s="159" t="s">
        <v>168</v>
      </c>
      <c r="E72" s="165">
        <v>32.64</v>
      </c>
      <c r="F72" s="186"/>
      <c r="G72" s="251">
        <f t="shared" ref="G72:G77" si="31">F72*E72</f>
        <v>0</v>
      </c>
      <c r="H72" s="165">
        <v>23.08</v>
      </c>
      <c r="I72" s="165">
        <f>ROUND(E72*H72,2)</f>
        <v>753.33</v>
      </c>
      <c r="J72" s="165">
        <v>49.72</v>
      </c>
      <c r="K72" s="165">
        <f>ROUND(E72*J72,2)</f>
        <v>1622.86</v>
      </c>
      <c r="L72" s="165">
        <v>21</v>
      </c>
      <c r="M72" s="165">
        <f>G72*(1+L72/100)</f>
        <v>0</v>
      </c>
      <c r="N72" s="160">
        <v>0</v>
      </c>
      <c r="O72" s="160">
        <f>ROUND(E72*N72,5)</f>
        <v>0</v>
      </c>
      <c r="P72" s="160">
        <v>0</v>
      </c>
      <c r="Q72" s="160">
        <f>ROUND(E72*P72,5)</f>
        <v>0</v>
      </c>
      <c r="R72" s="160"/>
      <c r="S72" s="160"/>
      <c r="T72" s="161">
        <v>0.12</v>
      </c>
      <c r="U72" s="160">
        <f>ROUND(E72*T72,2)</f>
        <v>3.92</v>
      </c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126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ht="22.5" outlineLevel="1" x14ac:dyDescent="0.2">
      <c r="A73" s="151">
        <v>54</v>
      </c>
      <c r="B73" s="157" t="s">
        <v>224</v>
      </c>
      <c r="C73" s="180" t="s">
        <v>225</v>
      </c>
      <c r="D73" s="159" t="s">
        <v>125</v>
      </c>
      <c r="E73" s="165">
        <v>22.92</v>
      </c>
      <c r="F73" s="186"/>
      <c r="G73" s="251">
        <f t="shared" si="31"/>
        <v>0</v>
      </c>
      <c r="H73" s="165">
        <v>18.18</v>
      </c>
      <c r="I73" s="165">
        <f>ROUND(E73*H73,2)</f>
        <v>416.69</v>
      </c>
      <c r="J73" s="165">
        <v>175.32</v>
      </c>
      <c r="K73" s="165">
        <f>ROUND(E73*J73,2)</f>
        <v>4018.33</v>
      </c>
      <c r="L73" s="165">
        <v>21</v>
      </c>
      <c r="M73" s="165">
        <f>G73*(1+L73/100)</f>
        <v>0</v>
      </c>
      <c r="N73" s="160">
        <v>1.0000000000000001E-5</v>
      </c>
      <c r="O73" s="160">
        <f>ROUND(E73*N73,5)</f>
        <v>2.3000000000000001E-4</v>
      </c>
      <c r="P73" s="160">
        <v>0</v>
      </c>
      <c r="Q73" s="160">
        <f>ROUND(E73*P73,5)</f>
        <v>0</v>
      </c>
      <c r="R73" s="160"/>
      <c r="S73" s="160"/>
      <c r="T73" s="161">
        <v>0.34</v>
      </c>
      <c r="U73" s="160">
        <f>ROUND(E73*T73,2)</f>
        <v>7.79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126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ht="22.5" outlineLevel="1" x14ac:dyDescent="0.2">
      <c r="A74" s="151">
        <v>55</v>
      </c>
      <c r="B74" s="157" t="s">
        <v>226</v>
      </c>
      <c r="C74" s="180" t="s">
        <v>227</v>
      </c>
      <c r="D74" s="159" t="s">
        <v>125</v>
      </c>
      <c r="E74" s="165">
        <v>22.92</v>
      </c>
      <c r="F74" s="186"/>
      <c r="G74" s="251">
        <f t="shared" si="31"/>
        <v>0</v>
      </c>
      <c r="H74" s="165">
        <v>5.0199999999999996</v>
      </c>
      <c r="I74" s="165">
        <f>ROUND(E74*H74,2)</f>
        <v>115.06</v>
      </c>
      <c r="J74" s="165">
        <v>77.38000000000001</v>
      </c>
      <c r="K74" s="165">
        <f>ROUND(E74*J74,2)</f>
        <v>1773.55</v>
      </c>
      <c r="L74" s="165">
        <v>21</v>
      </c>
      <c r="M74" s="165">
        <f>G74*(1+L74/100)</f>
        <v>0</v>
      </c>
      <c r="N74" s="160">
        <v>0</v>
      </c>
      <c r="O74" s="160">
        <f>ROUND(E74*N74,5)</f>
        <v>0</v>
      </c>
      <c r="P74" s="160">
        <v>0</v>
      </c>
      <c r="Q74" s="160">
        <f>ROUND(E74*P74,5)</f>
        <v>0</v>
      </c>
      <c r="R74" s="160"/>
      <c r="S74" s="160"/>
      <c r="T74" s="161">
        <v>0.15</v>
      </c>
      <c r="U74" s="160">
        <f>ROUND(E74*T74,2)</f>
        <v>3.44</v>
      </c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126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ht="22.5" outlineLevel="1" x14ac:dyDescent="0.2">
      <c r="A75" s="151">
        <v>56</v>
      </c>
      <c r="B75" s="157" t="s">
        <v>228</v>
      </c>
      <c r="C75" s="180" t="s">
        <v>229</v>
      </c>
      <c r="D75" s="159" t="s">
        <v>125</v>
      </c>
      <c r="E75" s="165">
        <v>22.92</v>
      </c>
      <c r="F75" s="186"/>
      <c r="G75" s="251">
        <f t="shared" si="31"/>
        <v>0</v>
      </c>
      <c r="H75" s="165">
        <v>4.9400000000000004</v>
      </c>
      <c r="I75" s="165">
        <f>ROUND(E75*H75,2)</f>
        <v>113.22</v>
      </c>
      <c r="J75" s="165">
        <v>56.760000000000005</v>
      </c>
      <c r="K75" s="165">
        <f>ROUND(E75*J75,2)</f>
        <v>1300.94</v>
      </c>
      <c r="L75" s="165">
        <v>21</v>
      </c>
      <c r="M75" s="165">
        <f>G75*(1+L75/100)</f>
        <v>0</v>
      </c>
      <c r="N75" s="160">
        <v>0</v>
      </c>
      <c r="O75" s="160">
        <f>ROUND(E75*N75,5)</f>
        <v>0</v>
      </c>
      <c r="P75" s="160">
        <v>0</v>
      </c>
      <c r="Q75" s="160">
        <f>ROUND(E75*P75,5)</f>
        <v>0</v>
      </c>
      <c r="R75" s="160"/>
      <c r="S75" s="160"/>
      <c r="T75" s="161">
        <v>0.11</v>
      </c>
      <c r="U75" s="160">
        <f>ROUND(E75*T75,2)</f>
        <v>2.52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126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1">
        <v>57</v>
      </c>
      <c r="B76" s="157" t="s">
        <v>279</v>
      </c>
      <c r="C76" s="180" t="s">
        <v>280</v>
      </c>
      <c r="D76" s="159" t="s">
        <v>125</v>
      </c>
      <c r="E76" s="165">
        <v>22.93</v>
      </c>
      <c r="F76" s="186"/>
      <c r="G76" s="251">
        <f t="shared" si="31"/>
        <v>0</v>
      </c>
      <c r="H76" s="165"/>
      <c r="I76" s="165"/>
      <c r="J76" s="165"/>
      <c r="K76" s="165"/>
      <c r="L76" s="165"/>
      <c r="M76" s="165"/>
      <c r="N76" s="160"/>
      <c r="O76" s="160"/>
      <c r="P76" s="160"/>
      <c r="Q76" s="160"/>
      <c r="R76" s="160"/>
      <c r="S76" s="160"/>
      <c r="T76" s="161"/>
      <c r="U76" s="16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1">
        <v>58</v>
      </c>
      <c r="B77" s="157" t="s">
        <v>230</v>
      </c>
      <c r="C77" s="180" t="s">
        <v>231</v>
      </c>
      <c r="D77" s="159" t="s">
        <v>0</v>
      </c>
      <c r="E77" s="165">
        <v>1.6</v>
      </c>
      <c r="F77" s="186"/>
      <c r="G77" s="251">
        <f t="shared" si="31"/>
        <v>0</v>
      </c>
      <c r="H77" s="165">
        <v>0</v>
      </c>
      <c r="I77" s="165">
        <f>ROUND(E77*H77,2)</f>
        <v>0</v>
      </c>
      <c r="J77" s="165">
        <v>1.6</v>
      </c>
      <c r="K77" s="165">
        <f>ROUND(E77*J77,2)</f>
        <v>2.56</v>
      </c>
      <c r="L77" s="165">
        <v>21</v>
      </c>
      <c r="M77" s="165">
        <f>G77*(1+L77/100)</f>
        <v>0</v>
      </c>
      <c r="N77" s="160">
        <v>0</v>
      </c>
      <c r="O77" s="160">
        <f>ROUND(E77*N77,5)</f>
        <v>0</v>
      </c>
      <c r="P77" s="160">
        <v>0</v>
      </c>
      <c r="Q77" s="160">
        <f>ROUND(E77*P77,5)</f>
        <v>0</v>
      </c>
      <c r="R77" s="160"/>
      <c r="S77" s="160"/>
      <c r="T77" s="161">
        <v>0</v>
      </c>
      <c r="U77" s="160">
        <f>ROUND(E77*T77,2)</f>
        <v>0</v>
      </c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126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x14ac:dyDescent="0.2">
      <c r="A78" s="152" t="s">
        <v>121</v>
      </c>
      <c r="B78" s="158" t="s">
        <v>84</v>
      </c>
      <c r="C78" s="181" t="s">
        <v>85</v>
      </c>
      <c r="D78" s="162"/>
      <c r="E78" s="166"/>
      <c r="F78" s="187"/>
      <c r="G78" s="190">
        <f>SUMIF(AE79:AE80,"&lt;&gt;NOR",G79:G80)</f>
        <v>0</v>
      </c>
      <c r="H78" s="166"/>
      <c r="I78" s="166">
        <f>SUM(I79:I80)</f>
        <v>0</v>
      </c>
      <c r="J78" s="166"/>
      <c r="K78" s="166">
        <f>SUM(K79:K80)</f>
        <v>537.20000000000005</v>
      </c>
      <c r="L78" s="166"/>
      <c r="M78" s="166">
        <f>SUM(M79:M80)</f>
        <v>0</v>
      </c>
      <c r="N78" s="163"/>
      <c r="O78" s="163">
        <f>SUM(O79:O80)</f>
        <v>0</v>
      </c>
      <c r="P78" s="163"/>
      <c r="Q78" s="163">
        <f>SUM(Q79:Q80)</f>
        <v>6.3499999999999997E-3</v>
      </c>
      <c r="R78" s="163"/>
      <c r="S78" s="163"/>
      <c r="T78" s="164"/>
      <c r="U78" s="163">
        <f>SUM(U79:U80)</f>
        <v>1.62</v>
      </c>
      <c r="AE78" t="s">
        <v>122</v>
      </c>
    </row>
    <row r="79" spans="1:60" outlineLevel="1" x14ac:dyDescent="0.2">
      <c r="A79" s="151">
        <v>59</v>
      </c>
      <c r="B79" s="157" t="s">
        <v>232</v>
      </c>
      <c r="C79" s="180" t="s">
        <v>233</v>
      </c>
      <c r="D79" s="159" t="s">
        <v>125</v>
      </c>
      <c r="E79" s="165">
        <v>6.35</v>
      </c>
      <c r="F79" s="186"/>
      <c r="G79" s="251">
        <f>F79*E79</f>
        <v>0</v>
      </c>
      <c r="H79" s="165">
        <v>0</v>
      </c>
      <c r="I79" s="165">
        <f>ROUND(E79*H79,2)</f>
        <v>0</v>
      </c>
      <c r="J79" s="165">
        <v>84.5</v>
      </c>
      <c r="K79" s="165">
        <f>ROUND(E79*J79,2)</f>
        <v>536.58000000000004</v>
      </c>
      <c r="L79" s="165">
        <v>21</v>
      </c>
      <c r="M79" s="165">
        <f>G79*(1+L79/100)</f>
        <v>0</v>
      </c>
      <c r="N79" s="160">
        <v>0</v>
      </c>
      <c r="O79" s="160">
        <f>ROUND(E79*N79,5)</f>
        <v>0</v>
      </c>
      <c r="P79" s="160">
        <v>1E-3</v>
      </c>
      <c r="Q79" s="160">
        <f>ROUND(E79*P79,5)</f>
        <v>6.3499999999999997E-3</v>
      </c>
      <c r="R79" s="160"/>
      <c r="S79" s="160"/>
      <c r="T79" s="161">
        <v>0.255</v>
      </c>
      <c r="U79" s="160">
        <f>ROUND(E79*T79,2)</f>
        <v>1.62</v>
      </c>
      <c r="V79" s="150"/>
      <c r="W79" s="150"/>
      <c r="X79" s="150"/>
      <c r="Y79" s="150"/>
      <c r="Z79" s="150"/>
      <c r="AA79" s="150"/>
      <c r="AB79" s="150"/>
      <c r="AC79" s="150"/>
      <c r="AD79" s="150"/>
      <c r="AE79" s="150" t="s">
        <v>126</v>
      </c>
      <c r="AF79" s="150"/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1">
        <v>60</v>
      </c>
      <c r="B80" s="157" t="s">
        <v>234</v>
      </c>
      <c r="C80" s="180" t="s">
        <v>235</v>
      </c>
      <c r="D80" s="159" t="s">
        <v>0</v>
      </c>
      <c r="E80" s="165">
        <v>0.79</v>
      </c>
      <c r="F80" s="186"/>
      <c r="G80" s="251">
        <f>F80*E80</f>
        <v>0</v>
      </c>
      <c r="H80" s="165">
        <v>0</v>
      </c>
      <c r="I80" s="165">
        <f>ROUND(E80*H80,2)</f>
        <v>0</v>
      </c>
      <c r="J80" s="165">
        <v>0.79</v>
      </c>
      <c r="K80" s="165">
        <f>ROUND(E80*J80,2)</f>
        <v>0.62</v>
      </c>
      <c r="L80" s="165">
        <v>21</v>
      </c>
      <c r="M80" s="165">
        <f>G80*(1+L80/100)</f>
        <v>0</v>
      </c>
      <c r="N80" s="160">
        <v>0</v>
      </c>
      <c r="O80" s="160">
        <f>ROUND(E80*N80,5)</f>
        <v>0</v>
      </c>
      <c r="P80" s="160">
        <v>0</v>
      </c>
      <c r="Q80" s="160">
        <f>ROUND(E80*P80,5)</f>
        <v>0</v>
      </c>
      <c r="R80" s="160"/>
      <c r="S80" s="160"/>
      <c r="T80" s="161">
        <v>0</v>
      </c>
      <c r="U80" s="160">
        <f>ROUND(E80*T80,2)</f>
        <v>0</v>
      </c>
      <c r="V80" s="150"/>
      <c r="W80" s="150"/>
      <c r="X80" s="150"/>
      <c r="Y80" s="150"/>
      <c r="Z80" s="150"/>
      <c r="AA80" s="150"/>
      <c r="AB80" s="150"/>
      <c r="AC80" s="150"/>
      <c r="AD80" s="150"/>
      <c r="AE80" s="150" t="s">
        <v>126</v>
      </c>
      <c r="AF80" s="150"/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x14ac:dyDescent="0.2">
      <c r="A81" s="152" t="s">
        <v>121</v>
      </c>
      <c r="B81" s="158" t="s">
        <v>86</v>
      </c>
      <c r="C81" s="181" t="s">
        <v>87</v>
      </c>
      <c r="D81" s="162"/>
      <c r="E81" s="166"/>
      <c r="F81" s="187"/>
      <c r="G81" s="190">
        <f>SUMIF(AE82:AE84,"&lt;&gt;NOR",G82:G84)</f>
        <v>0</v>
      </c>
      <c r="H81" s="166"/>
      <c r="I81" s="166">
        <f>SUM(I82:I82)</f>
        <v>4509.8100000000004</v>
      </c>
      <c r="J81" s="166"/>
      <c r="K81" s="166">
        <f>SUM(K82:K82)</f>
        <v>9178.2900000000009</v>
      </c>
      <c r="L81" s="166"/>
      <c r="M81" s="166">
        <f>SUM(M82:M82)</f>
        <v>0</v>
      </c>
      <c r="N81" s="163"/>
      <c r="O81" s="163">
        <f>SUM(O82:O82)</f>
        <v>9.511E-2</v>
      </c>
      <c r="P81" s="163"/>
      <c r="Q81" s="163">
        <f>SUM(Q82:Q82)</f>
        <v>0</v>
      </c>
      <c r="R81" s="163"/>
      <c r="S81" s="163"/>
      <c r="T81" s="164"/>
      <c r="U81" s="163">
        <f>SUM(U82:U82)</f>
        <v>21.76</v>
      </c>
      <c r="AE81" t="s">
        <v>122</v>
      </c>
    </row>
    <row r="82" spans="1:60" ht="22.5" outlineLevel="1" x14ac:dyDescent="0.2">
      <c r="A82" s="151">
        <v>61</v>
      </c>
      <c r="B82" s="157" t="s">
        <v>236</v>
      </c>
      <c r="C82" s="180" t="s">
        <v>237</v>
      </c>
      <c r="D82" s="159" t="s">
        <v>125</v>
      </c>
      <c r="E82" s="165">
        <v>22.7</v>
      </c>
      <c r="F82" s="186"/>
      <c r="G82" s="251">
        <f>F82*E82</f>
        <v>0</v>
      </c>
      <c r="H82" s="165">
        <v>198.67</v>
      </c>
      <c r="I82" s="165">
        <f>ROUND(E82*H82,2)</f>
        <v>4509.8100000000004</v>
      </c>
      <c r="J82" s="165">
        <v>404.33000000000004</v>
      </c>
      <c r="K82" s="165">
        <f>ROUND(E82*J82,2)</f>
        <v>9178.2900000000009</v>
      </c>
      <c r="L82" s="165">
        <v>21</v>
      </c>
      <c r="M82" s="165">
        <f>G82*(1+L82/100)</f>
        <v>0</v>
      </c>
      <c r="N82" s="160">
        <v>4.1900000000000001E-3</v>
      </c>
      <c r="O82" s="160">
        <f>ROUND(E82*N82,5)</f>
        <v>9.511E-2</v>
      </c>
      <c r="P82" s="160">
        <v>0</v>
      </c>
      <c r="Q82" s="160">
        <f>ROUND(E82*P82,5)</f>
        <v>0</v>
      </c>
      <c r="R82" s="160"/>
      <c r="S82" s="160"/>
      <c r="T82" s="161">
        <v>0.95840000000000003</v>
      </c>
      <c r="U82" s="160">
        <f>ROUND(E82*T82,2)</f>
        <v>21.76</v>
      </c>
      <c r="V82" s="150"/>
      <c r="W82" s="150"/>
      <c r="X82" s="150"/>
      <c r="Y82" s="150"/>
      <c r="Z82" s="150"/>
      <c r="AA82" s="150"/>
      <c r="AB82" s="150"/>
      <c r="AC82" s="150"/>
      <c r="AD82" s="150"/>
      <c r="AE82" s="150" t="s">
        <v>126</v>
      </c>
      <c r="AF82" s="150"/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1">
        <v>62</v>
      </c>
      <c r="B83" s="157" t="s">
        <v>29</v>
      </c>
      <c r="C83" s="180" t="s">
        <v>260</v>
      </c>
      <c r="D83" s="159" t="s">
        <v>125</v>
      </c>
      <c r="E83" s="165">
        <v>26</v>
      </c>
      <c r="F83" s="186"/>
      <c r="G83" s="251">
        <f t="shared" ref="G83:G84" si="32">F83*E83</f>
        <v>0</v>
      </c>
      <c r="H83" s="165"/>
      <c r="I83" s="165"/>
      <c r="J83" s="165"/>
      <c r="K83" s="165"/>
      <c r="L83" s="165"/>
      <c r="M83" s="165"/>
      <c r="N83" s="160"/>
      <c r="O83" s="160"/>
      <c r="P83" s="160"/>
      <c r="Q83" s="160"/>
      <c r="R83" s="160"/>
      <c r="S83" s="160"/>
      <c r="T83" s="161"/>
      <c r="U83" s="16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  <c r="AF83" s="150"/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151">
        <v>63</v>
      </c>
      <c r="B84" s="157" t="s">
        <v>218</v>
      </c>
      <c r="C84" s="180" t="s">
        <v>219</v>
      </c>
      <c r="D84" s="159" t="s">
        <v>0</v>
      </c>
      <c r="E84" s="165">
        <v>6.3</v>
      </c>
      <c r="F84" s="186"/>
      <c r="G84" s="251">
        <f t="shared" si="32"/>
        <v>0</v>
      </c>
      <c r="H84" s="165"/>
      <c r="I84" s="165"/>
      <c r="J84" s="165"/>
      <c r="K84" s="165"/>
      <c r="L84" s="165"/>
      <c r="M84" s="165"/>
      <c r="N84" s="160"/>
      <c r="O84" s="160"/>
      <c r="P84" s="160"/>
      <c r="Q84" s="160"/>
      <c r="R84" s="160"/>
      <c r="S84" s="160"/>
      <c r="T84" s="161"/>
      <c r="U84" s="16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  <c r="AF84" s="150"/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x14ac:dyDescent="0.2">
      <c r="A85" s="152" t="s">
        <v>121</v>
      </c>
      <c r="B85" s="158" t="s">
        <v>88</v>
      </c>
      <c r="C85" s="181" t="s">
        <v>89</v>
      </c>
      <c r="D85" s="162"/>
      <c r="E85" s="166"/>
      <c r="F85" s="187"/>
      <c r="G85" s="190">
        <f>SUMIF(AE86:AE89,"&lt;&gt;NOR",G86:G89)</f>
        <v>0</v>
      </c>
      <c r="H85" s="166"/>
      <c r="I85" s="166">
        <f>SUM(I86:I89)</f>
        <v>7521.42</v>
      </c>
      <c r="J85" s="166"/>
      <c r="K85" s="166">
        <f>SUM(K86:K89)</f>
        <v>17113.87</v>
      </c>
      <c r="L85" s="166"/>
      <c r="M85" s="166">
        <f>SUM(M86:M89)</f>
        <v>0</v>
      </c>
      <c r="N85" s="163"/>
      <c r="O85" s="163">
        <f>SUM(O86:O89)</f>
        <v>2.7869999999999999E-2</v>
      </c>
      <c r="P85" s="163"/>
      <c r="Q85" s="163">
        <f>SUM(Q86:Q89)</f>
        <v>0</v>
      </c>
      <c r="R85" s="163"/>
      <c r="S85" s="163"/>
      <c r="T85" s="164"/>
      <c r="U85" s="163">
        <f>SUM(U86:U89)</f>
        <v>43.31</v>
      </c>
      <c r="AE85" t="s">
        <v>122</v>
      </c>
    </row>
    <row r="86" spans="1:60" outlineLevel="1" x14ac:dyDescent="0.2">
      <c r="A86" s="151">
        <v>64</v>
      </c>
      <c r="B86" s="157" t="s">
        <v>238</v>
      </c>
      <c r="C86" s="180" t="s">
        <v>239</v>
      </c>
      <c r="D86" s="159" t="s">
        <v>125</v>
      </c>
      <c r="E86" s="165">
        <v>42.85</v>
      </c>
      <c r="F86" s="186"/>
      <c r="G86" s="251">
        <f>F86*E86</f>
        <v>0</v>
      </c>
      <c r="H86" s="165">
        <v>0.99</v>
      </c>
      <c r="I86" s="165">
        <f>ROUND(E86*H86,2)</f>
        <v>42.42</v>
      </c>
      <c r="J86" s="165">
        <v>36.01</v>
      </c>
      <c r="K86" s="165">
        <f>ROUND(E86*J86,2)</f>
        <v>1543.03</v>
      </c>
      <c r="L86" s="165">
        <v>21</v>
      </c>
      <c r="M86" s="165">
        <f>G86*(1+L86/100)</f>
        <v>0</v>
      </c>
      <c r="N86" s="160">
        <v>1.0000000000000001E-5</v>
      </c>
      <c r="O86" s="160">
        <f>ROUND(E86*N86,5)</f>
        <v>4.2999999999999999E-4</v>
      </c>
      <c r="P86" s="160">
        <v>0</v>
      </c>
      <c r="Q86" s="160">
        <f>ROUND(E86*P86,5)</f>
        <v>0</v>
      </c>
      <c r="R86" s="160"/>
      <c r="S86" s="160"/>
      <c r="T86" s="161">
        <v>0.107</v>
      </c>
      <c r="U86" s="160">
        <f>ROUND(E86*T86,2)</f>
        <v>4.58</v>
      </c>
      <c r="V86" s="150"/>
      <c r="W86" s="150"/>
      <c r="X86" s="150"/>
      <c r="Y86" s="150"/>
      <c r="Z86" s="150"/>
      <c r="AA86" s="150"/>
      <c r="AB86" s="150"/>
      <c r="AC86" s="150"/>
      <c r="AD86" s="150"/>
      <c r="AE86" s="150" t="s">
        <v>126</v>
      </c>
      <c r="AF86" s="150"/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">
      <c r="A87" s="151">
        <v>65</v>
      </c>
      <c r="B87" s="157" t="s">
        <v>240</v>
      </c>
      <c r="C87" s="180" t="s">
        <v>241</v>
      </c>
      <c r="D87" s="159" t="s">
        <v>125</v>
      </c>
      <c r="E87" s="165">
        <v>42.85</v>
      </c>
      <c r="F87" s="186"/>
      <c r="G87" s="251">
        <f t="shared" ref="G87:G89" si="33">F87*E87</f>
        <v>0</v>
      </c>
      <c r="H87" s="165">
        <v>2.77</v>
      </c>
      <c r="I87" s="165">
        <f>ROUND(E87*H87,2)</f>
        <v>118.69</v>
      </c>
      <c r="J87" s="165">
        <v>21.23</v>
      </c>
      <c r="K87" s="165">
        <f>ROUND(E87*J87,2)</f>
        <v>909.71</v>
      </c>
      <c r="L87" s="165">
        <v>21</v>
      </c>
      <c r="M87" s="165">
        <f>G87*(1+L87/100)</f>
        <v>0</v>
      </c>
      <c r="N87" s="160">
        <v>5.0000000000000002E-5</v>
      </c>
      <c r="O87" s="160">
        <f>ROUND(E87*N87,5)</f>
        <v>2.14E-3</v>
      </c>
      <c r="P87" s="160">
        <v>0</v>
      </c>
      <c r="Q87" s="160">
        <f>ROUND(E87*P87,5)</f>
        <v>0</v>
      </c>
      <c r="R87" s="160"/>
      <c r="S87" s="160"/>
      <c r="T87" s="161">
        <v>6.3E-2</v>
      </c>
      <c r="U87" s="160">
        <f>ROUND(E87*T87,2)</f>
        <v>2.7</v>
      </c>
      <c r="V87" s="150"/>
      <c r="W87" s="150"/>
      <c r="X87" s="150"/>
      <c r="Y87" s="150"/>
      <c r="Z87" s="150"/>
      <c r="AA87" s="150"/>
      <c r="AB87" s="150"/>
      <c r="AC87" s="150"/>
      <c r="AD87" s="150"/>
      <c r="AE87" s="150" t="s">
        <v>126</v>
      </c>
      <c r="AF87" s="150"/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1">
        <v>66</v>
      </c>
      <c r="B88" s="157" t="s">
        <v>242</v>
      </c>
      <c r="C88" s="180" t="s">
        <v>243</v>
      </c>
      <c r="D88" s="159" t="s">
        <v>125</v>
      </c>
      <c r="E88" s="165">
        <v>33.840000000000003</v>
      </c>
      <c r="F88" s="186"/>
      <c r="G88" s="251">
        <f t="shared" si="33"/>
        <v>0</v>
      </c>
      <c r="H88" s="165">
        <v>56.44</v>
      </c>
      <c r="I88" s="165">
        <f>ROUND(E88*H88,2)</f>
        <v>1909.93</v>
      </c>
      <c r="J88" s="165">
        <v>270.56</v>
      </c>
      <c r="K88" s="165">
        <f>ROUND(E88*J88,2)</f>
        <v>9155.75</v>
      </c>
      <c r="L88" s="165">
        <v>21</v>
      </c>
      <c r="M88" s="165">
        <f>G88*(1+L88/100)</f>
        <v>0</v>
      </c>
      <c r="N88" s="160">
        <v>4.6999999999999999E-4</v>
      </c>
      <c r="O88" s="160">
        <f>ROUND(E88*N88,5)</f>
        <v>1.5900000000000001E-2</v>
      </c>
      <c r="P88" s="160">
        <v>0</v>
      </c>
      <c r="Q88" s="160">
        <f>ROUND(E88*P88,5)</f>
        <v>0</v>
      </c>
      <c r="R88" s="160"/>
      <c r="S88" s="160"/>
      <c r="T88" s="161">
        <v>0.66300000000000003</v>
      </c>
      <c r="U88" s="160">
        <f>ROUND(E88*T88,2)</f>
        <v>22.44</v>
      </c>
      <c r="V88" s="150"/>
      <c r="W88" s="150"/>
      <c r="X88" s="150"/>
      <c r="Y88" s="150"/>
      <c r="Z88" s="150"/>
      <c r="AA88" s="150"/>
      <c r="AB88" s="150"/>
      <c r="AC88" s="150"/>
      <c r="AD88" s="150"/>
      <c r="AE88" s="150" t="s">
        <v>126</v>
      </c>
      <c r="AF88" s="150"/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ht="22.5" outlineLevel="1" x14ac:dyDescent="0.2">
      <c r="A89" s="151">
        <v>67</v>
      </c>
      <c r="B89" s="157" t="s">
        <v>244</v>
      </c>
      <c r="C89" s="180" t="s">
        <v>245</v>
      </c>
      <c r="D89" s="159" t="s">
        <v>125</v>
      </c>
      <c r="E89" s="165">
        <v>22.92</v>
      </c>
      <c r="F89" s="186"/>
      <c r="G89" s="251">
        <f t="shared" si="33"/>
        <v>0</v>
      </c>
      <c r="H89" s="165">
        <v>237.8</v>
      </c>
      <c r="I89" s="165">
        <f>ROUND(E89*H89,2)</f>
        <v>5450.38</v>
      </c>
      <c r="J89" s="165">
        <v>240.2</v>
      </c>
      <c r="K89" s="165">
        <f>ROUND(E89*J89,2)</f>
        <v>5505.38</v>
      </c>
      <c r="L89" s="165">
        <v>21</v>
      </c>
      <c r="M89" s="165">
        <f>G89*(1+L89/100)</f>
        <v>0</v>
      </c>
      <c r="N89" s="160">
        <v>4.0999999999999999E-4</v>
      </c>
      <c r="O89" s="160">
        <f>ROUND(E89*N89,5)</f>
        <v>9.4000000000000004E-3</v>
      </c>
      <c r="P89" s="160">
        <v>0</v>
      </c>
      <c r="Q89" s="160">
        <f>ROUND(E89*P89,5)</f>
        <v>0</v>
      </c>
      <c r="R89" s="160"/>
      <c r="S89" s="160"/>
      <c r="T89" s="161">
        <v>0.59299999999999997</v>
      </c>
      <c r="U89" s="160">
        <f>ROUND(E89*T89,2)</f>
        <v>13.59</v>
      </c>
      <c r="V89" s="150"/>
      <c r="W89" s="150"/>
      <c r="X89" s="150"/>
      <c r="Y89" s="150"/>
      <c r="Z89" s="150"/>
      <c r="AA89" s="150"/>
      <c r="AB89" s="150"/>
      <c r="AC89" s="150"/>
      <c r="AD89" s="150"/>
      <c r="AE89" s="150" t="s">
        <v>126</v>
      </c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x14ac:dyDescent="0.2">
      <c r="A90" s="152" t="s">
        <v>121</v>
      </c>
      <c r="B90" s="158" t="s">
        <v>90</v>
      </c>
      <c r="C90" s="181" t="s">
        <v>91</v>
      </c>
      <c r="D90" s="162"/>
      <c r="E90" s="166"/>
      <c r="F90" s="187"/>
      <c r="G90" s="190">
        <f>SUMIF(AE91:AE93,"&lt;&gt;NOR",G91:G93)</f>
        <v>0</v>
      </c>
      <c r="H90" s="166"/>
      <c r="I90" s="166">
        <f>SUM(I91:I93)</f>
        <v>1561.71</v>
      </c>
      <c r="J90" s="166"/>
      <c r="K90" s="166">
        <f>SUM(K91:K93)</f>
        <v>16252.74</v>
      </c>
      <c r="L90" s="166"/>
      <c r="M90" s="166">
        <f>SUM(M91:M93)</f>
        <v>0</v>
      </c>
      <c r="N90" s="163"/>
      <c r="O90" s="163">
        <f>SUM(O91:O93)</f>
        <v>4.6359999999999998E-2</v>
      </c>
      <c r="P90" s="163"/>
      <c r="Q90" s="163">
        <f>SUM(Q91:Q93)</f>
        <v>0</v>
      </c>
      <c r="R90" s="163"/>
      <c r="S90" s="163"/>
      <c r="T90" s="164"/>
      <c r="U90" s="163">
        <f>SUM(U91:U93)</f>
        <v>39.75</v>
      </c>
      <c r="AE90" t="s">
        <v>122</v>
      </c>
    </row>
    <row r="91" spans="1:60" outlineLevel="1" x14ac:dyDescent="0.2">
      <c r="A91" s="151">
        <v>68</v>
      </c>
      <c r="B91" s="157" t="s">
        <v>246</v>
      </c>
      <c r="C91" s="180" t="s">
        <v>247</v>
      </c>
      <c r="D91" s="159" t="s">
        <v>125</v>
      </c>
      <c r="E91" s="165">
        <v>163.78</v>
      </c>
      <c r="F91" s="186"/>
      <c r="G91" s="251">
        <f>F91*E91</f>
        <v>0</v>
      </c>
      <c r="H91" s="165">
        <v>0.09</v>
      </c>
      <c r="I91" s="165">
        <f>ROUND(E91*H91,2)</f>
        <v>14.74</v>
      </c>
      <c r="J91" s="165">
        <v>28.51</v>
      </c>
      <c r="K91" s="165">
        <f>ROUND(E91*J91,2)</f>
        <v>4669.37</v>
      </c>
      <c r="L91" s="165">
        <v>21</v>
      </c>
      <c r="M91" s="165">
        <f>G91*(1+L91/100)</f>
        <v>0</v>
      </c>
      <c r="N91" s="160">
        <v>0</v>
      </c>
      <c r="O91" s="160">
        <f>ROUND(E91*N91,5)</f>
        <v>0</v>
      </c>
      <c r="P91" s="160">
        <v>0</v>
      </c>
      <c r="Q91" s="160">
        <f>ROUND(E91*P91,5)</f>
        <v>0</v>
      </c>
      <c r="R91" s="160"/>
      <c r="S91" s="160"/>
      <c r="T91" s="161">
        <v>6.9709999999999994E-2</v>
      </c>
      <c r="U91" s="160">
        <f>ROUND(E91*T91,2)</f>
        <v>11.42</v>
      </c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126</v>
      </c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1">
        <v>69</v>
      </c>
      <c r="B92" s="157" t="s">
        <v>248</v>
      </c>
      <c r="C92" s="180" t="s">
        <v>249</v>
      </c>
      <c r="D92" s="159" t="s">
        <v>125</v>
      </c>
      <c r="E92" s="165">
        <v>210.76</v>
      </c>
      <c r="F92" s="186"/>
      <c r="G92" s="251">
        <f t="shared" ref="G92:G93" si="34">F92*E92</f>
        <v>0</v>
      </c>
      <c r="H92" s="165">
        <v>3.23</v>
      </c>
      <c r="I92" s="165">
        <f>ROUND(E92*H92,2)</f>
        <v>680.75</v>
      </c>
      <c r="J92" s="165">
        <v>13.27</v>
      </c>
      <c r="K92" s="165">
        <f>ROUND(E92*J92,2)</f>
        <v>2796.79</v>
      </c>
      <c r="L92" s="165">
        <v>21</v>
      </c>
      <c r="M92" s="165">
        <f>G92*(1+L92/100)</f>
        <v>0</v>
      </c>
      <c r="N92" s="160">
        <v>6.9999999999999994E-5</v>
      </c>
      <c r="O92" s="160">
        <f>ROUND(E92*N92,5)</f>
        <v>1.4749999999999999E-2</v>
      </c>
      <c r="P92" s="160">
        <v>0</v>
      </c>
      <c r="Q92" s="160">
        <f>ROUND(E92*P92,5)</f>
        <v>0</v>
      </c>
      <c r="R92" s="160"/>
      <c r="S92" s="160"/>
      <c r="T92" s="161">
        <v>3.2480000000000002E-2</v>
      </c>
      <c r="U92" s="160">
        <f>ROUND(E92*T92,2)</f>
        <v>6.85</v>
      </c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126</v>
      </c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1">
        <v>70</v>
      </c>
      <c r="B93" s="157" t="s">
        <v>250</v>
      </c>
      <c r="C93" s="180" t="s">
        <v>251</v>
      </c>
      <c r="D93" s="159" t="s">
        <v>125</v>
      </c>
      <c r="E93" s="165">
        <v>210.76</v>
      </c>
      <c r="F93" s="186"/>
      <c r="G93" s="251">
        <f t="shared" si="34"/>
        <v>0</v>
      </c>
      <c r="H93" s="165">
        <v>4.1100000000000003</v>
      </c>
      <c r="I93" s="165">
        <f>ROUND(E93*H93,2)</f>
        <v>866.22</v>
      </c>
      <c r="J93" s="165">
        <v>41.69</v>
      </c>
      <c r="K93" s="165">
        <f>ROUND(E93*J93,2)</f>
        <v>8786.58</v>
      </c>
      <c r="L93" s="165">
        <v>21</v>
      </c>
      <c r="M93" s="165">
        <f>G93*(1+L93/100)</f>
        <v>0</v>
      </c>
      <c r="N93" s="160">
        <v>1.4999999999999999E-4</v>
      </c>
      <c r="O93" s="160">
        <f>ROUND(E93*N93,5)</f>
        <v>3.1609999999999999E-2</v>
      </c>
      <c r="P93" s="160">
        <v>0</v>
      </c>
      <c r="Q93" s="160">
        <f>ROUND(E93*P93,5)</f>
        <v>0</v>
      </c>
      <c r="R93" s="160"/>
      <c r="S93" s="160"/>
      <c r="T93" s="161">
        <v>0.10191</v>
      </c>
      <c r="U93" s="160">
        <f>ROUND(E93*T93,2)</f>
        <v>21.48</v>
      </c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126</v>
      </c>
      <c r="AF93" s="150"/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x14ac:dyDescent="0.2">
      <c r="A94" s="152" t="s">
        <v>121</v>
      </c>
      <c r="B94" s="158" t="s">
        <v>92</v>
      </c>
      <c r="C94" s="181" t="s">
        <v>93</v>
      </c>
      <c r="D94" s="162"/>
      <c r="E94" s="166"/>
      <c r="F94" s="187"/>
      <c r="G94" s="190">
        <f>SUMIF(AE95:AE109,"&lt;&gt;NOR",G95:G109)</f>
        <v>0</v>
      </c>
      <c r="H94" s="166"/>
      <c r="I94" s="166">
        <f>SUM(I95:I95)</f>
        <v>0</v>
      </c>
      <c r="J94" s="166"/>
      <c r="K94" s="166">
        <f>SUM(K95:K95)</f>
        <v>9016</v>
      </c>
      <c r="L94" s="166"/>
      <c r="M94" s="166">
        <f>SUM(M95:M95)</f>
        <v>0</v>
      </c>
      <c r="N94" s="163"/>
      <c r="O94" s="163">
        <f>SUM(O95:O95)</f>
        <v>0</v>
      </c>
      <c r="P94" s="163"/>
      <c r="Q94" s="163">
        <f>SUM(Q95:Q95)</f>
        <v>0</v>
      </c>
      <c r="R94" s="163"/>
      <c r="S94" s="163"/>
      <c r="T94" s="164"/>
      <c r="U94" s="163">
        <f>SUM(U95:U95)</f>
        <v>21.84</v>
      </c>
      <c r="AE94" t="s">
        <v>122</v>
      </c>
    </row>
    <row r="95" spans="1:60" outlineLevel="1" x14ac:dyDescent="0.2">
      <c r="A95" s="151">
        <v>71</v>
      </c>
      <c r="B95" s="157"/>
      <c r="C95" s="180" t="s">
        <v>262</v>
      </c>
      <c r="D95" s="159" t="s">
        <v>168</v>
      </c>
      <c r="E95" s="165">
        <v>280</v>
      </c>
      <c r="F95" s="186"/>
      <c r="G95" s="251">
        <f t="shared" ref="G95:G104" si="35">F95*E95</f>
        <v>0</v>
      </c>
      <c r="H95" s="165">
        <v>0</v>
      </c>
      <c r="I95" s="165">
        <f>ROUND(E95*H95,2)</f>
        <v>0</v>
      </c>
      <c r="J95" s="165">
        <v>32.200000000000003</v>
      </c>
      <c r="K95" s="165">
        <f>ROUND(E95*J95,2)</f>
        <v>9016</v>
      </c>
      <c r="L95" s="165">
        <v>21</v>
      </c>
      <c r="M95" s="165">
        <f>G95*(1+L95/100)</f>
        <v>0</v>
      </c>
      <c r="N95" s="160">
        <v>0</v>
      </c>
      <c r="O95" s="160">
        <f>ROUND(E95*N95,5)</f>
        <v>0</v>
      </c>
      <c r="P95" s="160">
        <v>0</v>
      </c>
      <c r="Q95" s="160">
        <f>ROUND(E95*P95,5)</f>
        <v>0</v>
      </c>
      <c r="R95" s="160"/>
      <c r="S95" s="160"/>
      <c r="T95" s="161">
        <v>7.8E-2</v>
      </c>
      <c r="U95" s="160">
        <f>ROUND(E95*T95,2)</f>
        <v>21.84</v>
      </c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126</v>
      </c>
      <c r="AF95" s="150"/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1">
        <v>72</v>
      </c>
      <c r="B96" s="157"/>
      <c r="C96" s="180" t="s">
        <v>263</v>
      </c>
      <c r="D96" s="159" t="s">
        <v>168</v>
      </c>
      <c r="E96" s="165">
        <v>240</v>
      </c>
      <c r="F96" s="186"/>
      <c r="G96" s="251">
        <f t="shared" si="35"/>
        <v>0</v>
      </c>
      <c r="H96" s="165"/>
      <c r="I96" s="165"/>
      <c r="J96" s="165"/>
      <c r="K96" s="165"/>
      <c r="L96" s="165"/>
      <c r="M96" s="165"/>
      <c r="N96" s="160"/>
      <c r="O96" s="160"/>
      <c r="P96" s="160"/>
      <c r="Q96" s="160"/>
      <c r="R96" s="160"/>
      <c r="S96" s="160"/>
      <c r="T96" s="161"/>
      <c r="U96" s="16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150"/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1">
        <v>73</v>
      </c>
      <c r="B97" s="157"/>
      <c r="C97" s="180" t="s">
        <v>265</v>
      </c>
      <c r="D97" s="159" t="s">
        <v>264</v>
      </c>
      <c r="E97" s="165">
        <v>6</v>
      </c>
      <c r="F97" s="186"/>
      <c r="G97" s="251">
        <f t="shared" si="35"/>
        <v>0</v>
      </c>
      <c r="H97" s="165"/>
      <c r="I97" s="165"/>
      <c r="J97" s="165"/>
      <c r="K97" s="165"/>
      <c r="L97" s="165"/>
      <c r="M97" s="165"/>
      <c r="N97" s="160"/>
      <c r="O97" s="160"/>
      <c r="P97" s="160"/>
      <c r="Q97" s="160"/>
      <c r="R97" s="160"/>
      <c r="S97" s="160"/>
      <c r="T97" s="161"/>
      <c r="U97" s="160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1">
        <v>74</v>
      </c>
      <c r="B98" s="157"/>
      <c r="C98" s="180" t="s">
        <v>266</v>
      </c>
      <c r="D98" s="159" t="s">
        <v>264</v>
      </c>
      <c r="E98" s="165">
        <v>3</v>
      </c>
      <c r="F98" s="186"/>
      <c r="G98" s="251">
        <f t="shared" si="35"/>
        <v>0</v>
      </c>
      <c r="H98" s="165"/>
      <c r="I98" s="165"/>
      <c r="J98" s="165"/>
      <c r="K98" s="165"/>
      <c r="L98" s="165"/>
      <c r="M98" s="165"/>
      <c r="N98" s="160"/>
      <c r="O98" s="160"/>
      <c r="P98" s="160"/>
      <c r="Q98" s="160"/>
      <c r="R98" s="160"/>
      <c r="S98" s="160"/>
      <c r="T98" s="161"/>
      <c r="U98" s="16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1">
        <v>75</v>
      </c>
      <c r="B99" s="157"/>
      <c r="C99" s="180" t="s">
        <v>267</v>
      </c>
      <c r="D99" s="159" t="s">
        <v>264</v>
      </c>
      <c r="E99" s="165">
        <v>18</v>
      </c>
      <c r="F99" s="186"/>
      <c r="G99" s="251">
        <f t="shared" si="35"/>
        <v>0</v>
      </c>
      <c r="H99" s="165"/>
      <c r="I99" s="165"/>
      <c r="J99" s="165"/>
      <c r="K99" s="165"/>
      <c r="L99" s="165"/>
      <c r="M99" s="165"/>
      <c r="N99" s="160"/>
      <c r="O99" s="160"/>
      <c r="P99" s="160"/>
      <c r="Q99" s="160"/>
      <c r="R99" s="160"/>
      <c r="S99" s="160"/>
      <c r="T99" s="161"/>
      <c r="U99" s="160"/>
      <c r="V99" s="150"/>
      <c r="W99" s="150"/>
      <c r="X99" s="150"/>
      <c r="Y99" s="150"/>
      <c r="Z99" s="150"/>
      <c r="AA99" s="150"/>
      <c r="AB99" s="150"/>
      <c r="AC99" s="150"/>
      <c r="AD99" s="150"/>
      <c r="AE99" s="150"/>
      <c r="AF99" s="150"/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1">
        <v>76</v>
      </c>
      <c r="B100" s="157"/>
      <c r="C100" s="180" t="s">
        <v>268</v>
      </c>
      <c r="D100" s="159" t="s">
        <v>264</v>
      </c>
      <c r="E100" s="165">
        <v>4</v>
      </c>
      <c r="F100" s="186"/>
      <c r="G100" s="251">
        <f t="shared" si="35"/>
        <v>0</v>
      </c>
      <c r="H100" s="165"/>
      <c r="I100" s="165"/>
      <c r="J100" s="165"/>
      <c r="K100" s="165"/>
      <c r="L100" s="165"/>
      <c r="M100" s="165"/>
      <c r="N100" s="160"/>
      <c r="O100" s="160"/>
      <c r="P100" s="160"/>
      <c r="Q100" s="160"/>
      <c r="R100" s="160"/>
      <c r="S100" s="160"/>
      <c r="T100" s="161"/>
      <c r="U100" s="16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1">
        <v>77</v>
      </c>
      <c r="B101" s="157"/>
      <c r="C101" s="180" t="s">
        <v>269</v>
      </c>
      <c r="D101" s="159" t="s">
        <v>264</v>
      </c>
      <c r="E101" s="165">
        <v>7</v>
      </c>
      <c r="F101" s="186"/>
      <c r="G101" s="251">
        <f t="shared" si="35"/>
        <v>0</v>
      </c>
      <c r="H101" s="165"/>
      <c r="I101" s="165"/>
      <c r="J101" s="165"/>
      <c r="K101" s="165"/>
      <c r="L101" s="165"/>
      <c r="M101" s="165"/>
      <c r="N101" s="160"/>
      <c r="O101" s="160"/>
      <c r="P101" s="160"/>
      <c r="Q101" s="160"/>
      <c r="R101" s="160"/>
      <c r="S101" s="160"/>
      <c r="T101" s="161"/>
      <c r="U101" s="16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">
      <c r="A102" s="151">
        <v>78</v>
      </c>
      <c r="B102" s="157"/>
      <c r="C102" s="180" t="s">
        <v>270</v>
      </c>
      <c r="D102" s="159" t="s">
        <v>168</v>
      </c>
      <c r="E102" s="165">
        <v>45</v>
      </c>
      <c r="F102" s="186"/>
      <c r="G102" s="251">
        <f t="shared" si="35"/>
        <v>0</v>
      </c>
      <c r="H102" s="165"/>
      <c r="I102" s="165"/>
      <c r="J102" s="165"/>
      <c r="K102" s="165"/>
      <c r="L102" s="165"/>
      <c r="M102" s="165"/>
      <c r="N102" s="160"/>
      <c r="O102" s="160"/>
      <c r="P102" s="160"/>
      <c r="Q102" s="160"/>
      <c r="R102" s="160"/>
      <c r="S102" s="160"/>
      <c r="T102" s="161"/>
      <c r="U102" s="160"/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1">
        <v>79</v>
      </c>
      <c r="B103" s="157"/>
      <c r="C103" s="180" t="s">
        <v>271</v>
      </c>
      <c r="D103" s="159" t="s">
        <v>272</v>
      </c>
      <c r="E103" s="165">
        <v>1</v>
      </c>
      <c r="F103" s="186"/>
      <c r="G103" s="251">
        <f t="shared" si="35"/>
        <v>0</v>
      </c>
      <c r="H103" s="165"/>
      <c r="I103" s="165"/>
      <c r="J103" s="165"/>
      <c r="K103" s="165"/>
      <c r="L103" s="165"/>
      <c r="M103" s="165"/>
      <c r="N103" s="160"/>
      <c r="O103" s="160"/>
      <c r="P103" s="160"/>
      <c r="Q103" s="160"/>
      <c r="R103" s="160"/>
      <c r="S103" s="160"/>
      <c r="T103" s="161"/>
      <c r="U103" s="16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1">
        <v>80</v>
      </c>
      <c r="B104" s="157"/>
      <c r="C104" s="180" t="s">
        <v>273</v>
      </c>
      <c r="D104" s="159" t="s">
        <v>168</v>
      </c>
      <c r="E104" s="165">
        <v>45</v>
      </c>
      <c r="F104" s="186"/>
      <c r="G104" s="251">
        <f t="shared" si="35"/>
        <v>0</v>
      </c>
      <c r="H104" s="165"/>
      <c r="I104" s="165"/>
      <c r="J104" s="165"/>
      <c r="K104" s="165"/>
      <c r="L104" s="165"/>
      <c r="M104" s="165"/>
      <c r="N104" s="160"/>
      <c r="O104" s="160"/>
      <c r="P104" s="160"/>
      <c r="Q104" s="160"/>
      <c r="R104" s="160"/>
      <c r="S104" s="160"/>
      <c r="T104" s="161"/>
      <c r="U104" s="160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">
      <c r="A105" s="151"/>
      <c r="B105" s="157"/>
      <c r="C105" s="180" t="s">
        <v>274</v>
      </c>
      <c r="D105" s="159"/>
      <c r="E105" s="165"/>
      <c r="F105" s="186"/>
      <c r="G105" s="251"/>
      <c r="H105" s="165"/>
      <c r="I105" s="165"/>
      <c r="J105" s="165"/>
      <c r="K105" s="165"/>
      <c r="L105" s="165"/>
      <c r="M105" s="165"/>
      <c r="N105" s="160"/>
      <c r="O105" s="160"/>
      <c r="P105" s="160"/>
      <c r="Q105" s="160"/>
      <c r="R105" s="160"/>
      <c r="S105" s="160"/>
      <c r="T105" s="161"/>
      <c r="U105" s="16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1">
        <v>81</v>
      </c>
      <c r="B106" s="157"/>
      <c r="C106" s="180" t="s">
        <v>275</v>
      </c>
      <c r="D106" s="159" t="s">
        <v>272</v>
      </c>
      <c r="E106" s="165">
        <v>1</v>
      </c>
      <c r="F106" s="186"/>
      <c r="G106" s="251">
        <f>F106*E106</f>
        <v>0</v>
      </c>
      <c r="H106" s="165"/>
      <c r="I106" s="165"/>
      <c r="J106" s="165"/>
      <c r="K106" s="165"/>
      <c r="L106" s="165"/>
      <c r="M106" s="165"/>
      <c r="N106" s="160"/>
      <c r="O106" s="160"/>
      <c r="P106" s="160"/>
      <c r="Q106" s="160"/>
      <c r="R106" s="160"/>
      <c r="S106" s="160"/>
      <c r="T106" s="161"/>
      <c r="U106" s="16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1">
        <v>82</v>
      </c>
      <c r="B107" s="157"/>
      <c r="C107" s="180" t="s">
        <v>276</v>
      </c>
      <c r="D107" s="159" t="s">
        <v>272</v>
      </c>
      <c r="E107" s="165">
        <v>1</v>
      </c>
      <c r="F107" s="186"/>
      <c r="G107" s="251">
        <f>F107*E107</f>
        <v>0</v>
      </c>
      <c r="H107" s="165"/>
      <c r="I107" s="165"/>
      <c r="J107" s="165"/>
      <c r="K107" s="165"/>
      <c r="L107" s="165"/>
      <c r="M107" s="165"/>
      <c r="N107" s="160"/>
      <c r="O107" s="160"/>
      <c r="P107" s="160"/>
      <c r="Q107" s="160"/>
      <c r="R107" s="160"/>
      <c r="S107" s="160"/>
      <c r="T107" s="161"/>
      <c r="U107" s="16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51">
        <v>83</v>
      </c>
      <c r="B108" s="157"/>
      <c r="C108" s="180" t="s">
        <v>277</v>
      </c>
      <c r="D108" s="159" t="s">
        <v>272</v>
      </c>
      <c r="E108" s="165">
        <v>1</v>
      </c>
      <c r="F108" s="186"/>
      <c r="G108" s="251">
        <f>F108*E108</f>
        <v>0</v>
      </c>
      <c r="H108" s="165"/>
      <c r="I108" s="165"/>
      <c r="J108" s="165"/>
      <c r="K108" s="165"/>
      <c r="L108" s="165"/>
      <c r="M108" s="165"/>
      <c r="N108" s="160"/>
      <c r="O108" s="160"/>
      <c r="P108" s="160"/>
      <c r="Q108" s="160"/>
      <c r="R108" s="160"/>
      <c r="S108" s="160"/>
      <c r="T108" s="161"/>
      <c r="U108" s="160"/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1">
        <v>84</v>
      </c>
      <c r="B109" s="157"/>
      <c r="C109" s="180" t="s">
        <v>278</v>
      </c>
      <c r="D109" s="159" t="s">
        <v>272</v>
      </c>
      <c r="E109" s="165">
        <v>1</v>
      </c>
      <c r="F109" s="186"/>
      <c r="G109" s="251">
        <f>F109*E109</f>
        <v>0</v>
      </c>
      <c r="H109" s="165"/>
      <c r="I109" s="165"/>
      <c r="J109" s="165"/>
      <c r="K109" s="165"/>
      <c r="L109" s="165"/>
      <c r="M109" s="165"/>
      <c r="N109" s="160"/>
      <c r="O109" s="160"/>
      <c r="P109" s="160"/>
      <c r="Q109" s="160"/>
      <c r="R109" s="160"/>
      <c r="S109" s="160"/>
      <c r="T109" s="161"/>
      <c r="U109" s="16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x14ac:dyDescent="0.2">
      <c r="A110" s="152" t="s">
        <v>121</v>
      </c>
      <c r="B110" s="158" t="s">
        <v>94</v>
      </c>
      <c r="C110" s="181" t="s">
        <v>26</v>
      </c>
      <c r="D110" s="162"/>
      <c r="E110" s="166"/>
      <c r="F110" s="187"/>
      <c r="G110" s="190">
        <f>SUMIF(AE111:AE111,"&lt;&gt;NOR",G111:G111)</f>
        <v>0</v>
      </c>
      <c r="H110" s="166"/>
      <c r="I110" s="166">
        <f>SUM(I111:I111)</f>
        <v>0</v>
      </c>
      <c r="J110" s="166"/>
      <c r="K110" s="166">
        <f>SUM(K111:K111)</f>
        <v>0</v>
      </c>
      <c r="L110" s="166"/>
      <c r="M110" s="166">
        <f>SUM(M111:M111)</f>
        <v>0</v>
      </c>
      <c r="N110" s="163"/>
      <c r="O110" s="163">
        <f>SUM(O111:O111)</f>
        <v>0</v>
      </c>
      <c r="P110" s="163"/>
      <c r="Q110" s="163">
        <f>SUM(Q111:Q111)</f>
        <v>0</v>
      </c>
      <c r="R110" s="163"/>
      <c r="S110" s="163"/>
      <c r="T110" s="164"/>
      <c r="U110" s="163">
        <f>SUM(U111:U111)</f>
        <v>0</v>
      </c>
      <c r="AE110" t="s">
        <v>122</v>
      </c>
    </row>
    <row r="111" spans="1:60" outlineLevel="1" x14ac:dyDescent="0.2">
      <c r="A111" s="174">
        <v>86</v>
      </c>
      <c r="B111" s="175"/>
      <c r="C111" s="182" t="s">
        <v>261</v>
      </c>
      <c r="D111" s="176" t="s">
        <v>0</v>
      </c>
      <c r="E111" s="177">
        <v>2.7</v>
      </c>
      <c r="F111" s="188"/>
      <c r="G111" s="252">
        <f>F111*E111</f>
        <v>0</v>
      </c>
      <c r="H111" s="177">
        <v>0</v>
      </c>
      <c r="I111" s="177">
        <f>ROUND(E111*H111,2)</f>
        <v>0</v>
      </c>
      <c r="J111" s="177">
        <v>0</v>
      </c>
      <c r="K111" s="177">
        <f>ROUND(E111*J111,2)</f>
        <v>0</v>
      </c>
      <c r="L111" s="177">
        <v>21</v>
      </c>
      <c r="M111" s="177">
        <f>G111*(1+L111/100)</f>
        <v>0</v>
      </c>
      <c r="N111" s="178">
        <v>0</v>
      </c>
      <c r="O111" s="178">
        <f>ROUND(E111*N111,5)</f>
        <v>0</v>
      </c>
      <c r="P111" s="178">
        <v>0</v>
      </c>
      <c r="Q111" s="178">
        <f>ROUND(E111*P111,5)</f>
        <v>0</v>
      </c>
      <c r="R111" s="178"/>
      <c r="S111" s="178"/>
      <c r="T111" s="179">
        <v>0</v>
      </c>
      <c r="U111" s="178">
        <f>ROUND(E111*T111,2)</f>
        <v>0</v>
      </c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126</v>
      </c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x14ac:dyDescent="0.2">
      <c r="A112" s="6"/>
      <c r="B112" s="7" t="s">
        <v>252</v>
      </c>
      <c r="C112" s="183" t="s">
        <v>252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v>15</v>
      </c>
      <c r="AD112">
        <v>21</v>
      </c>
    </row>
    <row r="113" spans="3:31" x14ac:dyDescent="0.2">
      <c r="C113" s="184"/>
      <c r="AE113" t="s">
        <v>253</v>
      </c>
    </row>
  </sheetData>
  <sheetProtection password="CC67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2018-08-27T06:03:41Z</cp:lastPrinted>
  <dcterms:created xsi:type="dcterms:W3CDTF">2009-04-08T07:15:50Z</dcterms:created>
  <dcterms:modified xsi:type="dcterms:W3CDTF">2019-05-16T13:34:02Z</dcterms:modified>
</cp:coreProperties>
</file>